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Локальный диск\Протоколы сессий 6 созыва\26 сессия\Реш. № 245 Об исполнении местного бюджета за 2021 год\"/>
    </mc:Choice>
  </mc:AlternateContent>
  <xr:revisionPtr revIDLastSave="0" documentId="13_ncr:1_{B569886F-F6B4-4DA8-A77D-FFB6694E9E10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Лист1" sheetId="1" r:id="rId1"/>
  </sheets>
  <definedNames>
    <definedName name="_xlnm.Print_Titles" localSheetId="0">Лист1!$9:$9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49" i="1" l="1"/>
  <c r="F48" i="1"/>
  <c r="D48" i="1"/>
  <c r="F47" i="1"/>
  <c r="D46" i="1"/>
  <c r="F46" i="1" s="1"/>
  <c r="D45" i="1"/>
  <c r="D44" i="1" s="1"/>
  <c r="E43" i="1"/>
  <c r="F40" i="1"/>
  <c r="D40" i="1"/>
  <c r="F39" i="1"/>
  <c r="D39" i="1"/>
  <c r="F38" i="1"/>
  <c r="D38" i="1"/>
  <c r="F37" i="1"/>
  <c r="D37" i="1"/>
  <c r="F36" i="1"/>
  <c r="D36" i="1"/>
  <c r="F35" i="1"/>
  <c r="D35" i="1"/>
  <c r="F34" i="1"/>
  <c r="D34" i="1"/>
  <c r="F33" i="1"/>
  <c r="D33" i="1"/>
  <c r="F32" i="1"/>
  <c r="D32" i="1"/>
  <c r="F31" i="1"/>
  <c r="D31" i="1"/>
  <c r="F30" i="1"/>
  <c r="D30" i="1"/>
  <c r="F27" i="1"/>
  <c r="D26" i="1"/>
  <c r="F26" i="1" s="1"/>
  <c r="D25" i="1"/>
  <c r="F25" i="1" s="1"/>
  <c r="F24" i="1"/>
  <c r="F23" i="1"/>
  <c r="D22" i="1"/>
  <c r="F22" i="1" s="1"/>
  <c r="D21" i="1"/>
  <c r="F21" i="1" s="1"/>
  <c r="D20" i="1"/>
  <c r="F20" i="1" s="1"/>
  <c r="D19" i="1"/>
  <c r="F19" i="1" s="1"/>
  <c r="D18" i="1"/>
  <c r="F18" i="1" s="1"/>
  <c r="D17" i="1"/>
  <c r="F17" i="1" s="1"/>
  <c r="F13" i="1"/>
  <c r="F12" i="1"/>
  <c r="D11" i="1"/>
  <c r="F11" i="1" s="1"/>
  <c r="E10" i="1"/>
  <c r="E50" i="1" s="1"/>
  <c r="D10" i="1"/>
  <c r="F44" i="1" l="1"/>
  <c r="D43" i="1"/>
  <c r="F43" i="1" s="1"/>
  <c r="F10" i="1"/>
  <c r="F45" i="1"/>
  <c r="D50" i="1" l="1"/>
  <c r="F50" i="1" s="1"/>
</calcChain>
</file>

<file path=xl/sharedStrings.xml><?xml version="1.0" encoding="utf-8"?>
<sst xmlns="http://schemas.openxmlformats.org/spreadsheetml/2006/main" count="90" uniqueCount="90">
  <si>
    <t>ПРИЛОЖЕНИЕ №1</t>
  </si>
  <si>
    <t>к решению Совета муниципального</t>
  </si>
  <si>
    <t>образования Северский район</t>
  </si>
  <si>
    <t>Объем поступлений доходов в местный бюджет по кодам</t>
  </si>
  <si>
    <t>видов (подвидов) доходов на 2021 год</t>
  </si>
  <si>
    <t>тыс.рублей</t>
  </si>
  <si>
    <t>Код бюджетной классификации</t>
  </si>
  <si>
    <t>Наименование доходов</t>
  </si>
  <si>
    <t>Бюджет,  утвержденный решением Совета МО Северский район от 17.12.2020 №34 (в редакции от 23.12.2021 №160)</t>
  </si>
  <si>
    <t>Исполнено за 2021 год</t>
  </si>
  <si>
    <t>Процент исполнения</t>
  </si>
  <si>
    <t>1 00 00000 00 0000 000</t>
  </si>
  <si>
    <t>НАЛОГОВЫЕ И НЕНАЛОГОВЫЕ ДОХОДЫ</t>
  </si>
  <si>
    <t>1 01 01012 02 0000 110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</si>
  <si>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</si>
  <si>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1 01 02000 01 0000 110</t>
  </si>
  <si>
    <t>Налог на доходы физических лиц</t>
  </si>
  <si>
    <t>1 03 02231 01 0000 110</t>
  </si>
  <si>
    <t>Доходы от уплаты акцизов на нефтепродукты,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</si>
  <si>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1 03 02241 01 0000 110</t>
  </si>
  <si>
    <t>1 03 02251 01 0000 110</t>
  </si>
  <si>
    <t>1 03 02261 01 0000 110</t>
  </si>
  <si>
    <t>1 05 01000 00 0000 110</t>
  </si>
  <si>
    <t>Налог, взимаемый в связи с применением упрощенной системы налогообложения</t>
  </si>
  <si>
    <t>1 05 02000 02 0000 110</t>
  </si>
  <si>
    <t>Единый налог на вмененный доход для отдельных видов деятельности</t>
  </si>
  <si>
    <t>1 05 03000 01 0000 110</t>
  </si>
  <si>
    <t xml:space="preserve">Единый сельскохозяйственный налог 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</si>
  <si>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</si>
  <si>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</si>
  <si>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1 06 02000 02 0000 110</t>
  </si>
  <si>
    <t>Налог на имущество организаций</t>
  </si>
  <si>
    <t>1 08 00000 00 0000 110</t>
  </si>
  <si>
    <t xml:space="preserve">Государственная пошлина </t>
  </si>
  <si>
    <t>1 09 07053 05 2100 110</t>
  </si>
  <si>
    <t>Прочие местные налоги и сборы, мобилизуемые на территории муниципальных районов</t>
  </si>
  <si>
    <t>1 11 03050 05 0000 120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</si>
  <si>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</si>
  <si>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</si>
  <si>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</si>
  <si>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</si>
  <si>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 указанных земельных участков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</si>
  <si>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</si>
  <si>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</si>
  <si>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1 11 05075 05 0000 120</t>
  </si>
  <si>
    <t>Доходы  от  сдачи  в  аренду  имущества,  составляющего казну муниципальных районов (за исключением земельных участков)</t>
  </si>
  <si>
    <t>1 11 05313 05 0000 120</t>
  </si>
  <si>
    <t>Плата по соглашениям об установлении сервитута, заключенным органами местного самоуправления муниципального района,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муниципального района</t>
  </si>
  <si>
    <t>1 11 05314 13 0000 120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</si>
  <si>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</si>
  <si>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1 11 09045 05 0000 120</t>
  </si>
  <si>
    <t>Прочие поступления от использования имущества, находящегося в собственности муниципальных 
районов (за исключением имущества муниципальных бюджетных и автономных учреждений, а также 
имущества муниципальных унитарных предприятий, в том числе казенных)</t>
  </si>
  <si>
    <t>1 12 01000 01 0000 120</t>
  </si>
  <si>
    <t>Плата за негативное воздействие на окружающую среду</t>
  </si>
  <si>
    <t>1 13 01995 05 0000 130</t>
  </si>
  <si>
    <t xml:space="preserve">Прочие доходы от оказания платных услуг (работ) получателями средств бюджетов муниципальных районов </t>
  </si>
  <si>
    <t>1 13 02995 05 0000 130</t>
  </si>
  <si>
    <t xml:space="preserve">Прочие доходы от компенсации затрат бюджетов муниципальных районов 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</si>
  <si>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</si>
  <si>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</si>
  <si>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</si>
  <si>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</si>
  <si>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</si>
  <si>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</si>
  <si>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1 14 06313 05 0000 430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</si>
  <si>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</si>
  <si>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</si>
  <si>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</si>
  <si>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1 16 00000 00 0000 000</t>
  </si>
  <si>
    <t>Штрафы, санкции, возмещение ущерба</t>
  </si>
  <si>
    <t>1 17 01050 05 0000 180</t>
  </si>
  <si>
    <t>Невыясненные поступления, зачисляемые в бюджеты муниципальных районов</t>
  </si>
  <si>
    <t>1 17 05050 05 0000 180</t>
  </si>
  <si>
    <t>Прочие неналоговые доходы бюджетов муниципальных районов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</si>
  <si>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</si>
  <si>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</si>
  <si>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</si>
  <si>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</si>
  <si>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</si>
  <si>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</si>
  <si>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2 02 20000 00 0000 150</t>
  </si>
  <si>
    <t>Субсидии бюджетам бюджетной системы 
Российской Федерации (межбюджетные субсидии)</t>
  </si>
  <si>
    <t>2 02 30000 00 0000 150</t>
  </si>
  <si>
    <t>Субвенции бюджетам бюджетной системы Российской Федерации</t>
  </si>
  <si>
    <t>2 02 40000 00 0000 150</t>
  </si>
  <si>
    <t>Иные межбюджетные трансферты</t>
  </si>
  <si>
    <t>2 19 00000 00 0000 150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</si>
  <si>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</si>
  <si>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</si>
  <si>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от 23 июня 2022 года № 245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</si>
</sst>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9" x14ac:knownFonts="1"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1"/>
    </font>
    <font>
      <sz val="14"/>
      <color rgb="FF000000"/>
      <name val="Times New Roman"/>
      <family val="1"/>
      <charset val="1"/>
    </font>
    <font>
      <b/>
      <sz val="14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8"/>
      <color rgb="FF000000"/>
      <name val="Times New Roman"/>
      <family val="1"/>
      <charset val="1"/>
    </font>
    <font>
      <b/>
      <sz val="10.5"/>
      <color rgb="FF000000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sz val="10.5"/>
      <color rgb="FF00000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/>
    <xf numFmtId="164" fontId="7" fillId="0" borderId="1" xfId="0" applyNumberFormat="1" applyFont="1" applyBorder="1" applyAlignment="1">
      <alignment horizontal="right"/>
    </xf>
    <xf numFmtId="0" fontId="8" fillId="0" borderId="1" xfId="0" applyFont="1" applyBorder="1" applyAlignment="1"/>
    <xf numFmtId="0" fontId="8" fillId="0" borderId="1" xfId="0" applyFont="1" applyBorder="1" applyAlignment="1">
      <alignment horizontal="left" wrapText="1"/>
    </xf>
    <xf numFmtId="164" fontId="4" fillId="0" borderId="1" xfId="0" applyNumberFormat="1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1" xfId="0" applyFont="1" applyBorder="1" applyAlignment="1">
      <alignment wrapText="1"/>
    </xf>
    <xf numFmtId="165" fontId="4" fillId="0" borderId="1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164" fontId="4" fillId="0" borderId="1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/>
    <xf numFmtId="0" fontId="7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 horizontal="right"/>
    </xf>
    <xf numFmtId="0" fontId="1" fillId="0" borderId="0" xfId="0" applyFont="1" applyBorder="1"/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52"/>
  <sheetViews>
    <sheetView tabSelected="1" zoomScaleNormal="100" workbookViewId="0">
      <selection activeCell="J48" sqref="J48"/>
    </sheetView>
  </sheetViews>
  <sheetFormatPr defaultColWidth="9.140625" defaultRowHeight="15" x14ac:dyDescent="0.25"/>
  <cols>
    <col min="1" max="1" width="20.85546875" style="1" customWidth="1"/>
    <col min="2" max="2" width="22.85546875" style="1" customWidth="1"/>
    <col min="3" max="3" width="12.85546875" style="2" customWidth="1"/>
    <col min="4" max="4" width="12.42578125" style="2" customWidth="1"/>
    <col min="5" max="5" width="12.140625" style="2" customWidth="1"/>
    <col min="6" max="1024" width="9.140625" style="2"/>
  </cols>
  <sheetData>
    <row r="1" spans="1:6" ht="18.75" x14ac:dyDescent="0.25">
      <c r="C1" s="28" t="s">
        <v>0</v>
      </c>
      <c r="D1" s="28"/>
      <c r="E1" s="28"/>
      <c r="F1" s="28"/>
    </row>
    <row r="2" spans="1:6" ht="18.75" x14ac:dyDescent="0.25">
      <c r="C2" s="28" t="s">
        <v>1</v>
      </c>
      <c r="D2" s="28"/>
      <c r="E2" s="28"/>
      <c r="F2" s="28"/>
    </row>
    <row r="3" spans="1:6" ht="18.75" x14ac:dyDescent="0.25">
      <c r="C3" s="28" t="s">
        <v>2</v>
      </c>
      <c r="D3" s="28"/>
      <c r="E3" s="28"/>
      <c r="F3" s="28"/>
    </row>
    <row r="4" spans="1:6" ht="19.5" customHeight="1" x14ac:dyDescent="0.25">
      <c r="C4" s="28" t="s">
        <v>89</v>
      </c>
      <c r="D4" s="28"/>
      <c r="E4" s="28"/>
      <c r="F4" s="28"/>
    </row>
    <row r="5" spans="1:6" ht="18.75" x14ac:dyDescent="0.3">
      <c r="C5" s="3"/>
      <c r="D5" s="3"/>
    </row>
    <row r="6" spans="1:6" ht="18.75" customHeight="1" x14ac:dyDescent="0.25">
      <c r="A6" s="24" t="s">
        <v>3</v>
      </c>
      <c r="B6" s="24"/>
      <c r="C6" s="24"/>
      <c r="D6" s="24"/>
      <c r="E6" s="24"/>
      <c r="F6" s="24"/>
    </row>
    <row r="7" spans="1:6" ht="18.75" customHeight="1" x14ac:dyDescent="0.25">
      <c r="A7" s="24" t="s">
        <v>4</v>
      </c>
      <c r="B7" s="24"/>
      <c r="C7" s="24"/>
      <c r="D7" s="24"/>
      <c r="E7" s="24"/>
      <c r="F7" s="24"/>
    </row>
    <row r="8" spans="1:6" ht="15.75" x14ac:dyDescent="0.25">
      <c r="E8" s="25" t="s">
        <v>5</v>
      </c>
      <c r="F8" s="25"/>
    </row>
    <row r="9" spans="1:6" ht="113.25" customHeight="1" x14ac:dyDescent="0.25">
      <c r="A9" s="4" t="s">
        <v>6</v>
      </c>
      <c r="B9" s="26" t="s">
        <v>7</v>
      </c>
      <c r="C9" s="26"/>
      <c r="D9" s="5" t="s">
        <v>8</v>
      </c>
      <c r="E9" s="5" t="s">
        <v>9</v>
      </c>
      <c r="F9" s="5" t="s">
        <v>10</v>
      </c>
    </row>
    <row r="10" spans="1:6" ht="35.85" customHeight="1" x14ac:dyDescent="0.25">
      <c r="A10" s="6" t="s">
        <v>11</v>
      </c>
      <c r="B10" s="27" t="s">
        <v>12</v>
      </c>
      <c r="C10" s="27"/>
      <c r="D10" s="7">
        <f>SUM(D11:D42)</f>
        <v>805638.9</v>
      </c>
      <c r="E10" s="7">
        <f>SUM(E11:E42)</f>
        <v>935782.29999999981</v>
      </c>
      <c r="F10" s="7">
        <f>E10/D10*100</f>
        <v>116.15406108121142</v>
      </c>
    </row>
    <row r="11" spans="1:6" ht="69.75" customHeight="1" x14ac:dyDescent="0.25">
      <c r="A11" s="8" t="s">
        <v>13</v>
      </c>
      <c r="B11" s="17" t="s">
        <v>14</v>
      </c>
      <c r="C11" s="17"/>
      <c r="D11" s="10">
        <f>46341.7-21583.8+17752.7</f>
        <v>42510.6</v>
      </c>
      <c r="E11" s="10">
        <v>92266</v>
      </c>
      <c r="F11" s="10">
        <f>E11/D11*100</f>
        <v>217.04233767577969</v>
      </c>
    </row>
    <row r="12" spans="1:6" ht="25.35" customHeight="1" x14ac:dyDescent="0.25">
      <c r="A12" s="8" t="s">
        <v>15</v>
      </c>
      <c r="B12" s="17" t="s">
        <v>16</v>
      </c>
      <c r="C12" s="17"/>
      <c r="D12" s="10">
        <v>495961.3</v>
      </c>
      <c r="E12" s="10">
        <v>533998.69999999995</v>
      </c>
      <c r="F12" s="10">
        <f>E12/D12*100</f>
        <v>107.66942904617758</v>
      </c>
    </row>
    <row r="13" spans="1:6" ht="23.1" customHeight="1" x14ac:dyDescent="0.25">
      <c r="A13" s="11" t="s">
        <v>17</v>
      </c>
      <c r="B13" s="17" t="s">
        <v>18</v>
      </c>
      <c r="C13" s="17"/>
      <c r="D13" s="23">
        <v>3032.6</v>
      </c>
      <c r="E13" s="23">
        <v>3156.4</v>
      </c>
      <c r="F13" s="23">
        <f>E13/D13*100</f>
        <v>104.08230561234583</v>
      </c>
    </row>
    <row r="14" spans="1:6" ht="23.1" customHeight="1" x14ac:dyDescent="0.25">
      <c r="A14" s="12" t="s">
        <v>19</v>
      </c>
      <c r="B14" s="17"/>
      <c r="C14" s="17"/>
      <c r="D14" s="23"/>
      <c r="E14" s="23"/>
      <c r="F14" s="23"/>
    </row>
    <row r="15" spans="1:6" ht="23.1" customHeight="1" x14ac:dyDescent="0.25">
      <c r="A15" s="12" t="s">
        <v>20</v>
      </c>
      <c r="B15" s="17"/>
      <c r="C15" s="17"/>
      <c r="D15" s="23"/>
      <c r="E15" s="23"/>
      <c r="F15" s="23"/>
    </row>
    <row r="16" spans="1:6" ht="46.5" customHeight="1" x14ac:dyDescent="0.25">
      <c r="A16" s="13" t="s">
        <v>21</v>
      </c>
      <c r="B16" s="17"/>
      <c r="C16" s="17"/>
      <c r="D16" s="23"/>
      <c r="E16" s="23"/>
      <c r="F16" s="23"/>
    </row>
    <row r="17" spans="1:6" ht="43.5" customHeight="1" x14ac:dyDescent="0.25">
      <c r="A17" s="8" t="s">
        <v>22</v>
      </c>
      <c r="B17" s="17" t="s">
        <v>23</v>
      </c>
      <c r="C17" s="17"/>
      <c r="D17" s="10">
        <f>94549.1+2866.8</f>
        <v>97415.900000000009</v>
      </c>
      <c r="E17" s="10">
        <v>114553.60000000001</v>
      </c>
      <c r="F17" s="10">
        <f t="shared" ref="F17:F27" si="0">E17/D17*100</f>
        <v>117.59230269391341</v>
      </c>
    </row>
    <row r="18" spans="1:6" ht="32.25" customHeight="1" x14ac:dyDescent="0.25">
      <c r="A18" s="8" t="s">
        <v>24</v>
      </c>
      <c r="B18" s="17" t="s">
        <v>25</v>
      </c>
      <c r="C18" s="17"/>
      <c r="D18" s="10">
        <f>7007+2000-400</f>
        <v>8607</v>
      </c>
      <c r="E18" s="10">
        <v>9025.4</v>
      </c>
      <c r="F18" s="10">
        <f t="shared" si="0"/>
        <v>104.86115952131985</v>
      </c>
    </row>
    <row r="19" spans="1:6" ht="20.25" customHeight="1" x14ac:dyDescent="0.25">
      <c r="A19" s="8" t="s">
        <v>26</v>
      </c>
      <c r="B19" s="17" t="s">
        <v>27</v>
      </c>
      <c r="C19" s="17"/>
      <c r="D19" s="10">
        <f>8529.1+1000</f>
        <v>9529.1</v>
      </c>
      <c r="E19" s="10">
        <v>11270.5</v>
      </c>
      <c r="F19" s="10">
        <f t="shared" si="0"/>
        <v>118.27454848831474</v>
      </c>
    </row>
    <row r="20" spans="1:6" ht="57.75" customHeight="1" x14ac:dyDescent="0.25">
      <c r="A20" s="8" t="s">
        <v>28</v>
      </c>
      <c r="B20" s="17" t="s">
        <v>29</v>
      </c>
      <c r="C20" s="17"/>
      <c r="D20" s="10">
        <f>7500+13000</f>
        <v>20500</v>
      </c>
      <c r="E20" s="10">
        <v>33082.400000000001</v>
      </c>
      <c r="F20" s="10">
        <f t="shared" si="0"/>
        <v>161.37756097560975</v>
      </c>
    </row>
    <row r="21" spans="1:6" ht="19.5" customHeight="1" x14ac:dyDescent="0.25">
      <c r="A21" s="9" t="s">
        <v>30</v>
      </c>
      <c r="B21" s="22" t="s">
        <v>31</v>
      </c>
      <c r="C21" s="22"/>
      <c r="D21" s="10">
        <f>14807+1917</f>
        <v>16724</v>
      </c>
      <c r="E21" s="10">
        <v>17946.5</v>
      </c>
      <c r="F21" s="10">
        <f t="shared" si="0"/>
        <v>107.30985410188948</v>
      </c>
    </row>
    <row r="22" spans="1:6" ht="20.25" customHeight="1" x14ac:dyDescent="0.25">
      <c r="A22" s="9" t="s">
        <v>32</v>
      </c>
      <c r="B22" s="22" t="s">
        <v>33</v>
      </c>
      <c r="C22" s="22"/>
      <c r="D22" s="10">
        <f>14230-2630</f>
        <v>11600</v>
      </c>
      <c r="E22" s="10">
        <v>12409.5</v>
      </c>
      <c r="F22" s="10">
        <f t="shared" si="0"/>
        <v>106.97844827586206</v>
      </c>
    </row>
    <row r="23" spans="1:6" ht="47.25" customHeight="1" x14ac:dyDescent="0.25">
      <c r="A23" s="9" t="s">
        <v>34</v>
      </c>
      <c r="B23" s="18" t="s">
        <v>35</v>
      </c>
      <c r="C23" s="18"/>
      <c r="D23" s="10">
        <v>-0.9</v>
      </c>
      <c r="E23" s="10">
        <v>-0.9</v>
      </c>
      <c r="F23" s="10">
        <f t="shared" si="0"/>
        <v>100</v>
      </c>
    </row>
    <row r="24" spans="1:6" ht="53.25" customHeight="1" x14ac:dyDescent="0.25">
      <c r="A24" s="9" t="s">
        <v>36</v>
      </c>
      <c r="B24" s="17" t="s">
        <v>37</v>
      </c>
      <c r="C24" s="17"/>
      <c r="D24" s="10">
        <v>1.9</v>
      </c>
      <c r="E24" s="10">
        <v>2.2000000000000002</v>
      </c>
      <c r="F24" s="10">
        <f t="shared" si="0"/>
        <v>115.78947368421053</v>
      </c>
    </row>
    <row r="25" spans="1:6" ht="139.5" customHeight="1" x14ac:dyDescent="0.25">
      <c r="A25" s="9" t="s">
        <v>38</v>
      </c>
      <c r="B25" s="17" t="s">
        <v>39</v>
      </c>
      <c r="C25" s="17"/>
      <c r="D25" s="10">
        <f>38878+7322</f>
        <v>46200</v>
      </c>
      <c r="E25" s="10">
        <v>47206.5</v>
      </c>
      <c r="F25" s="10">
        <f t="shared" si="0"/>
        <v>102.17857142857143</v>
      </c>
    </row>
    <row r="26" spans="1:6" ht="108.75" customHeight="1" x14ac:dyDescent="0.25">
      <c r="A26" s="9" t="s">
        <v>40</v>
      </c>
      <c r="B26" s="17" t="s">
        <v>41</v>
      </c>
      <c r="C26" s="17"/>
      <c r="D26" s="10">
        <f>16370+500</f>
        <v>16870</v>
      </c>
      <c r="E26" s="10">
        <v>16238.1</v>
      </c>
      <c r="F26" s="10">
        <f t="shared" si="0"/>
        <v>96.254297569650277</v>
      </c>
    </row>
    <row r="27" spans="1:6" ht="114" customHeight="1" x14ac:dyDescent="0.25">
      <c r="A27" s="9" t="s">
        <v>42</v>
      </c>
      <c r="B27" s="18" t="s">
        <v>43</v>
      </c>
      <c r="C27" s="18"/>
      <c r="D27" s="10">
        <v>82</v>
      </c>
      <c r="E27" s="10">
        <v>81.599999999999994</v>
      </c>
      <c r="F27" s="10">
        <f t="shared" si="0"/>
        <v>99.512195121951208</v>
      </c>
    </row>
    <row r="28" spans="1:6" ht="58.5" customHeight="1" x14ac:dyDescent="0.25">
      <c r="A28" s="9" t="s">
        <v>44</v>
      </c>
      <c r="B28" s="17" t="s">
        <v>45</v>
      </c>
      <c r="C28" s="17"/>
      <c r="D28" s="10">
        <v>0</v>
      </c>
      <c r="E28" s="10">
        <v>0</v>
      </c>
      <c r="F28" s="7"/>
    </row>
    <row r="29" spans="1:6" ht="207" customHeight="1" x14ac:dyDescent="0.25">
      <c r="A29" s="9" t="s">
        <v>46</v>
      </c>
      <c r="B29" s="17" t="s">
        <v>47</v>
      </c>
      <c r="C29" s="17"/>
      <c r="D29" s="10">
        <v>0</v>
      </c>
      <c r="E29" s="10">
        <v>0</v>
      </c>
      <c r="F29" s="7"/>
    </row>
    <row r="30" spans="1:6" ht="159.75" customHeight="1" x14ac:dyDescent="0.25">
      <c r="A30" s="9" t="s">
        <v>48</v>
      </c>
      <c r="B30" s="18" t="s">
        <v>49</v>
      </c>
      <c r="C30" s="18"/>
      <c r="D30" s="10">
        <f>90+379</f>
        <v>469</v>
      </c>
      <c r="E30" s="10">
        <v>451.4</v>
      </c>
      <c r="F30" s="10">
        <f t="shared" ref="F30:F40" si="1">E30/D30*100</f>
        <v>96.247334754797436</v>
      </c>
    </row>
    <row r="31" spans="1:6" ht="116.25" customHeight="1" x14ac:dyDescent="0.25">
      <c r="A31" s="9" t="s">
        <v>50</v>
      </c>
      <c r="B31" s="18" t="s">
        <v>51</v>
      </c>
      <c r="C31" s="18"/>
      <c r="D31" s="10">
        <f>465-105</f>
        <v>360</v>
      </c>
      <c r="E31" s="10">
        <v>416.4</v>
      </c>
      <c r="F31" s="10">
        <f t="shared" si="1"/>
        <v>115.66666666666666</v>
      </c>
    </row>
    <row r="32" spans="1:6" ht="29.25" customHeight="1" x14ac:dyDescent="0.25">
      <c r="A32" s="14" t="s">
        <v>52</v>
      </c>
      <c r="B32" s="17" t="s">
        <v>53</v>
      </c>
      <c r="C32" s="17"/>
      <c r="D32" s="10">
        <f>1961.8-761.8</f>
        <v>1200</v>
      </c>
      <c r="E32" s="10">
        <v>1345.4</v>
      </c>
      <c r="F32" s="10">
        <f t="shared" si="1"/>
        <v>112.11666666666666</v>
      </c>
    </row>
    <row r="33" spans="1:6" ht="45" customHeight="1" x14ac:dyDescent="0.25">
      <c r="A33" s="9" t="s">
        <v>54</v>
      </c>
      <c r="B33" s="17" t="s">
        <v>55</v>
      </c>
      <c r="C33" s="17"/>
      <c r="D33" s="10">
        <f>550+550</f>
        <v>1100</v>
      </c>
      <c r="E33" s="10">
        <v>2123.6</v>
      </c>
      <c r="F33" s="10">
        <f t="shared" si="1"/>
        <v>193.05454545454546</v>
      </c>
    </row>
    <row r="34" spans="1:6" ht="30.75" customHeight="1" x14ac:dyDescent="0.25">
      <c r="A34" s="9" t="s">
        <v>56</v>
      </c>
      <c r="B34" s="17" t="s">
        <v>57</v>
      </c>
      <c r="C34" s="17"/>
      <c r="D34" s="10">
        <f>520+250</f>
        <v>770</v>
      </c>
      <c r="E34" s="10">
        <v>1036.9000000000001</v>
      </c>
      <c r="F34" s="10">
        <f t="shared" si="1"/>
        <v>134.66233766233768</v>
      </c>
    </row>
    <row r="35" spans="1:6" ht="139.5" customHeight="1" x14ac:dyDescent="0.25">
      <c r="A35" s="8" t="s">
        <v>58</v>
      </c>
      <c r="B35" s="18" t="s">
        <v>59</v>
      </c>
      <c r="C35" s="18"/>
      <c r="D35" s="10">
        <f>3000</f>
        <v>3000</v>
      </c>
      <c r="E35" s="10">
        <v>2727</v>
      </c>
      <c r="F35" s="10">
        <f t="shared" si="1"/>
        <v>90.9</v>
      </c>
    </row>
    <row r="36" spans="1:6" ht="97.5" customHeight="1" x14ac:dyDescent="0.25">
      <c r="A36" s="14" t="s">
        <v>60</v>
      </c>
      <c r="B36" s="17" t="s">
        <v>61</v>
      </c>
      <c r="C36" s="17"/>
      <c r="D36" s="10">
        <f>7900+9500-5200</f>
        <v>12200</v>
      </c>
      <c r="E36" s="10">
        <v>17362.2</v>
      </c>
      <c r="F36" s="10">
        <f t="shared" si="1"/>
        <v>142.31311475409836</v>
      </c>
    </row>
    <row r="37" spans="1:6" ht="66" customHeight="1" x14ac:dyDescent="0.25">
      <c r="A37" s="8" t="s">
        <v>62</v>
      </c>
      <c r="B37" s="17" t="s">
        <v>63</v>
      </c>
      <c r="C37" s="17"/>
      <c r="D37" s="10">
        <f>7050+7650-3946</f>
        <v>10754</v>
      </c>
      <c r="E37" s="10">
        <v>10600.6</v>
      </c>
      <c r="F37" s="10">
        <f t="shared" si="1"/>
        <v>98.573554026408786</v>
      </c>
    </row>
    <row r="38" spans="1:6" ht="153.75" customHeight="1" x14ac:dyDescent="0.25">
      <c r="A38" s="8" t="s">
        <v>64</v>
      </c>
      <c r="B38" s="18" t="s">
        <v>65</v>
      </c>
      <c r="C38" s="18"/>
      <c r="D38" s="10">
        <f>532.6+2567.4+1250</f>
        <v>4350</v>
      </c>
      <c r="E38" s="10">
        <v>4545</v>
      </c>
      <c r="F38" s="10">
        <f t="shared" si="1"/>
        <v>104.48275862068965</v>
      </c>
    </row>
    <row r="39" spans="1:6" ht="124.5" customHeight="1" x14ac:dyDescent="0.25">
      <c r="A39" s="8" t="s">
        <v>66</v>
      </c>
      <c r="B39" s="18" t="s">
        <v>67</v>
      </c>
      <c r="C39" s="18"/>
      <c r="D39" s="10">
        <f>250+300</f>
        <v>550</v>
      </c>
      <c r="E39" s="10">
        <v>606.1</v>
      </c>
      <c r="F39" s="10">
        <f t="shared" si="1"/>
        <v>110.2</v>
      </c>
    </row>
    <row r="40" spans="1:6" ht="23.85" customHeight="1" x14ac:dyDescent="0.25">
      <c r="A40" s="8" t="s">
        <v>68</v>
      </c>
      <c r="B40" s="17" t="s">
        <v>69</v>
      </c>
      <c r="C40" s="17"/>
      <c r="D40" s="10">
        <f>778.6+20+53.8+1000</f>
        <v>1852.4</v>
      </c>
      <c r="E40" s="10">
        <v>3210.2</v>
      </c>
      <c r="F40" s="10">
        <f t="shared" si="1"/>
        <v>173.29950334700928</v>
      </c>
    </row>
    <row r="41" spans="1:6" ht="43.5" customHeight="1" x14ac:dyDescent="0.25">
      <c r="A41" s="8" t="s">
        <v>70</v>
      </c>
      <c r="B41" s="18" t="s">
        <v>71</v>
      </c>
      <c r="C41" s="18"/>
      <c r="D41" s="10">
        <v>0</v>
      </c>
      <c r="E41" s="10">
        <v>120.5</v>
      </c>
      <c r="F41" s="7"/>
    </row>
    <row r="42" spans="1:6" ht="29.25" customHeight="1" x14ac:dyDescent="0.25">
      <c r="A42" s="8" t="s">
        <v>72</v>
      </c>
      <c r="B42" s="18" t="s">
        <v>73</v>
      </c>
      <c r="C42" s="18"/>
      <c r="D42" s="10">
        <v>0</v>
      </c>
      <c r="E42" s="10">
        <v>0.5</v>
      </c>
      <c r="F42" s="7"/>
    </row>
    <row r="43" spans="1:6" ht="25.35" customHeight="1" x14ac:dyDescent="0.25">
      <c r="A43" s="6" t="s">
        <v>74</v>
      </c>
      <c r="B43" s="21" t="s">
        <v>75</v>
      </c>
      <c r="C43" s="21"/>
      <c r="D43" s="7">
        <f>D44-D49</f>
        <v>1816847.5000000002</v>
      </c>
      <c r="E43" s="7">
        <f>E44-E49</f>
        <v>1789942.7999999998</v>
      </c>
      <c r="F43" s="7">
        <f t="shared" ref="F43:F50" si="2">E43/D43*100</f>
        <v>98.519154744688237</v>
      </c>
    </row>
    <row r="44" spans="1:6" ht="48.75" customHeight="1" x14ac:dyDescent="0.25">
      <c r="A44" s="8" t="s">
        <v>76</v>
      </c>
      <c r="B44" s="17" t="s">
        <v>77</v>
      </c>
      <c r="C44" s="17"/>
      <c r="D44" s="10">
        <f>D45+D46+D47+D48</f>
        <v>1824687.7000000002</v>
      </c>
      <c r="E44" s="10">
        <v>1797817.4</v>
      </c>
      <c r="F44" s="10">
        <f t="shared" si="2"/>
        <v>98.527402798846055</v>
      </c>
    </row>
    <row r="45" spans="1:6" ht="31.5" customHeight="1" x14ac:dyDescent="0.25">
      <c r="A45" s="8" t="s">
        <v>78</v>
      </c>
      <c r="B45" s="17" t="s">
        <v>79</v>
      </c>
      <c r="C45" s="17"/>
      <c r="D45" s="10">
        <f>143830+4489.2+1288.6+376.9+6</f>
        <v>149990.70000000001</v>
      </c>
      <c r="E45" s="10">
        <v>149990.70000000001</v>
      </c>
      <c r="F45" s="10">
        <f t="shared" si="2"/>
        <v>100</v>
      </c>
    </row>
    <row r="46" spans="1:6" ht="54" customHeight="1" x14ac:dyDescent="0.25">
      <c r="A46" s="8" t="s">
        <v>80</v>
      </c>
      <c r="B46" s="17" t="s">
        <v>81</v>
      </c>
      <c r="C46" s="17"/>
      <c r="D46" s="10">
        <f>378474.3+46.5+11446+631.3</f>
        <v>390598.1</v>
      </c>
      <c r="E46" s="10">
        <v>362970.3</v>
      </c>
      <c r="F46" s="10">
        <f t="shared" si="2"/>
        <v>92.926796110887381</v>
      </c>
    </row>
    <row r="47" spans="1:6" ht="28.35" customHeight="1" x14ac:dyDescent="0.25">
      <c r="A47" s="8" t="s">
        <v>82</v>
      </c>
      <c r="B47" s="17" t="s">
        <v>83</v>
      </c>
      <c r="C47" s="17"/>
      <c r="D47" s="10">
        <v>1216853.8</v>
      </c>
      <c r="E47" s="10">
        <v>1217611.3</v>
      </c>
      <c r="F47" s="10">
        <f t="shared" si="2"/>
        <v>100.06225069930339</v>
      </c>
    </row>
    <row r="48" spans="1:6" ht="29.25" customHeight="1" x14ac:dyDescent="0.25">
      <c r="A48" s="8" t="s">
        <v>84</v>
      </c>
      <c r="B48" s="17" t="s">
        <v>85</v>
      </c>
      <c r="C48" s="17"/>
      <c r="D48" s="10">
        <f>10109.2+57135.9</f>
        <v>67245.100000000006</v>
      </c>
      <c r="E48" s="10">
        <v>67245.100000000006</v>
      </c>
      <c r="F48" s="10">
        <f t="shared" si="2"/>
        <v>100</v>
      </c>
    </row>
    <row r="49" spans="1:1024" ht="70.5" customHeight="1" x14ac:dyDescent="0.25">
      <c r="A49" s="8" t="s">
        <v>86</v>
      </c>
      <c r="B49" s="18" t="s">
        <v>87</v>
      </c>
      <c r="C49" s="18"/>
      <c r="D49" s="15">
        <v>7840.2</v>
      </c>
      <c r="E49" s="15">
        <v>7874.6</v>
      </c>
      <c r="F49" s="10">
        <f t="shared" si="2"/>
        <v>100.43876431723682</v>
      </c>
    </row>
    <row r="50" spans="1:1024" ht="24.6" customHeight="1" x14ac:dyDescent="0.25">
      <c r="A50" s="8"/>
      <c r="B50" s="19" t="s">
        <v>88</v>
      </c>
      <c r="C50" s="19"/>
      <c r="D50" s="7">
        <f>D10+D43</f>
        <v>2622486.4000000004</v>
      </c>
      <c r="E50" s="7">
        <f>E10+E43</f>
        <v>2725725.0999999996</v>
      </c>
      <c r="F50" s="7">
        <f t="shared" si="2"/>
        <v>103.93667246472657</v>
      </c>
    </row>
    <row r="51" spans="1:1024" s="33" customFormat="1" ht="24.6" customHeight="1" x14ac:dyDescent="0.25">
      <c r="A51" s="29"/>
      <c r="B51" s="30"/>
      <c r="C51" s="30"/>
      <c r="D51" s="31"/>
      <c r="E51" s="31"/>
      <c r="F51" s="31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2"/>
      <c r="FK51" s="32"/>
      <c r="FL51" s="32"/>
      <c r="FM51" s="32"/>
      <c r="FN51" s="32"/>
      <c r="FO51" s="32"/>
      <c r="FP51" s="32"/>
      <c r="FQ51" s="32"/>
      <c r="FR51" s="32"/>
      <c r="FS51" s="32"/>
      <c r="FT51" s="32"/>
      <c r="FU51" s="32"/>
      <c r="FV51" s="32"/>
      <c r="FW51" s="32"/>
      <c r="FX51" s="32"/>
      <c r="FY51" s="32"/>
      <c r="FZ51" s="32"/>
      <c r="GA51" s="32"/>
      <c r="GB51" s="32"/>
      <c r="GC51" s="32"/>
      <c r="GD51" s="32"/>
      <c r="GE51" s="32"/>
      <c r="GF51" s="32"/>
      <c r="GG51" s="32"/>
      <c r="GH51" s="32"/>
      <c r="GI51" s="32"/>
      <c r="GJ51" s="32"/>
      <c r="GK51" s="32"/>
      <c r="GL51" s="32"/>
      <c r="GM51" s="32"/>
      <c r="GN51" s="32"/>
      <c r="GO51" s="32"/>
      <c r="GP51" s="32"/>
      <c r="GQ51" s="32"/>
      <c r="GR51" s="32"/>
      <c r="GS51" s="32"/>
      <c r="GT51" s="32"/>
      <c r="GU51" s="32"/>
      <c r="GV51" s="32"/>
      <c r="GW51" s="32"/>
      <c r="GX51" s="32"/>
      <c r="GY51" s="32"/>
      <c r="GZ51" s="32"/>
      <c r="HA51" s="32"/>
      <c r="HB51" s="32"/>
      <c r="HC51" s="32"/>
      <c r="HD51" s="32"/>
      <c r="HE51" s="32"/>
      <c r="HF51" s="32"/>
      <c r="HG51" s="32"/>
      <c r="HH51" s="32"/>
      <c r="HI51" s="32"/>
      <c r="HJ51" s="32"/>
      <c r="HK51" s="32"/>
      <c r="HL51" s="32"/>
      <c r="HM51" s="32"/>
      <c r="HN51" s="32"/>
      <c r="HO51" s="32"/>
      <c r="HP51" s="32"/>
      <c r="HQ51" s="32"/>
      <c r="HR51" s="32"/>
      <c r="HS51" s="32"/>
      <c r="HT51" s="32"/>
      <c r="HU51" s="32"/>
      <c r="HV51" s="32"/>
      <c r="HW51" s="32"/>
      <c r="HX51" s="32"/>
      <c r="HY51" s="32"/>
      <c r="HZ51" s="32"/>
      <c r="IA51" s="32"/>
      <c r="IB51" s="32"/>
      <c r="IC51" s="32"/>
      <c r="ID51" s="32"/>
      <c r="IE51" s="32"/>
      <c r="IF51" s="32"/>
      <c r="IG51" s="32"/>
      <c r="IH51" s="32"/>
      <c r="II51" s="32"/>
      <c r="IJ51" s="32"/>
      <c r="IK51" s="32"/>
      <c r="IL51" s="32"/>
      <c r="IM51" s="32"/>
      <c r="IN51" s="32"/>
      <c r="IO51" s="32"/>
      <c r="IP51" s="32"/>
      <c r="IQ51" s="32"/>
      <c r="IR51" s="32"/>
      <c r="IS51" s="32"/>
      <c r="IT51" s="32"/>
      <c r="IU51" s="32"/>
      <c r="IV51" s="32"/>
      <c r="IW51" s="32"/>
      <c r="IX51" s="32"/>
      <c r="IY51" s="32"/>
      <c r="IZ51" s="32"/>
      <c r="JA51" s="32"/>
      <c r="JB51" s="32"/>
      <c r="JC51" s="32"/>
      <c r="JD51" s="32"/>
      <c r="JE51" s="32"/>
      <c r="JF51" s="32"/>
      <c r="JG51" s="32"/>
      <c r="JH51" s="32"/>
      <c r="JI51" s="32"/>
      <c r="JJ51" s="32"/>
      <c r="JK51" s="32"/>
      <c r="JL51" s="32"/>
      <c r="JM51" s="32"/>
      <c r="JN51" s="32"/>
      <c r="JO51" s="32"/>
      <c r="JP51" s="32"/>
      <c r="JQ51" s="32"/>
      <c r="JR51" s="32"/>
      <c r="JS51" s="32"/>
      <c r="JT51" s="32"/>
      <c r="JU51" s="32"/>
      <c r="JV51" s="32"/>
      <c r="JW51" s="32"/>
      <c r="JX51" s="32"/>
      <c r="JY51" s="32"/>
      <c r="JZ51" s="32"/>
      <c r="KA51" s="32"/>
      <c r="KB51" s="32"/>
      <c r="KC51" s="32"/>
      <c r="KD51" s="32"/>
      <c r="KE51" s="32"/>
      <c r="KF51" s="32"/>
      <c r="KG51" s="32"/>
      <c r="KH51" s="32"/>
      <c r="KI51" s="32"/>
      <c r="KJ51" s="32"/>
      <c r="KK51" s="32"/>
      <c r="KL51" s="32"/>
      <c r="KM51" s="32"/>
      <c r="KN51" s="32"/>
      <c r="KO51" s="32"/>
      <c r="KP51" s="32"/>
      <c r="KQ51" s="32"/>
      <c r="KR51" s="32"/>
      <c r="KS51" s="32"/>
      <c r="KT51" s="32"/>
      <c r="KU51" s="32"/>
      <c r="KV51" s="32"/>
      <c r="KW51" s="32"/>
      <c r="KX51" s="32"/>
      <c r="KY51" s="32"/>
      <c r="KZ51" s="32"/>
      <c r="LA51" s="32"/>
      <c r="LB51" s="32"/>
      <c r="LC51" s="32"/>
      <c r="LD51" s="32"/>
      <c r="LE51" s="32"/>
      <c r="LF51" s="32"/>
      <c r="LG51" s="32"/>
      <c r="LH51" s="32"/>
      <c r="LI51" s="32"/>
      <c r="LJ51" s="32"/>
      <c r="LK51" s="32"/>
      <c r="LL51" s="32"/>
      <c r="LM51" s="32"/>
      <c r="LN51" s="32"/>
      <c r="LO51" s="32"/>
      <c r="LP51" s="32"/>
      <c r="LQ51" s="32"/>
      <c r="LR51" s="32"/>
      <c r="LS51" s="32"/>
      <c r="LT51" s="32"/>
      <c r="LU51" s="32"/>
      <c r="LV51" s="32"/>
      <c r="LW51" s="32"/>
      <c r="LX51" s="32"/>
      <c r="LY51" s="32"/>
      <c r="LZ51" s="32"/>
      <c r="MA51" s="32"/>
      <c r="MB51" s="32"/>
      <c r="MC51" s="32"/>
      <c r="MD51" s="32"/>
      <c r="ME51" s="32"/>
      <c r="MF51" s="32"/>
      <c r="MG51" s="32"/>
      <c r="MH51" s="32"/>
      <c r="MI51" s="32"/>
      <c r="MJ51" s="32"/>
      <c r="MK51" s="32"/>
      <c r="ML51" s="32"/>
      <c r="MM51" s="32"/>
      <c r="MN51" s="32"/>
      <c r="MO51" s="32"/>
      <c r="MP51" s="32"/>
      <c r="MQ51" s="32"/>
      <c r="MR51" s="32"/>
      <c r="MS51" s="32"/>
      <c r="MT51" s="32"/>
      <c r="MU51" s="32"/>
      <c r="MV51" s="32"/>
      <c r="MW51" s="32"/>
      <c r="MX51" s="32"/>
      <c r="MY51" s="32"/>
      <c r="MZ51" s="32"/>
      <c r="NA51" s="32"/>
      <c r="NB51" s="32"/>
      <c r="NC51" s="32"/>
      <c r="ND51" s="32"/>
      <c r="NE51" s="32"/>
      <c r="NF51" s="32"/>
      <c r="NG51" s="32"/>
      <c r="NH51" s="32"/>
      <c r="NI51" s="32"/>
      <c r="NJ51" s="32"/>
      <c r="NK51" s="32"/>
      <c r="NL51" s="32"/>
      <c r="NM51" s="32"/>
      <c r="NN51" s="32"/>
      <c r="NO51" s="32"/>
      <c r="NP51" s="32"/>
      <c r="NQ51" s="32"/>
      <c r="NR51" s="32"/>
      <c r="NS51" s="32"/>
      <c r="NT51" s="32"/>
      <c r="NU51" s="32"/>
      <c r="NV51" s="32"/>
      <c r="NW51" s="32"/>
      <c r="NX51" s="32"/>
      <c r="NY51" s="32"/>
      <c r="NZ51" s="32"/>
      <c r="OA51" s="32"/>
      <c r="OB51" s="32"/>
      <c r="OC51" s="32"/>
      <c r="OD51" s="32"/>
      <c r="OE51" s="32"/>
      <c r="OF51" s="32"/>
      <c r="OG51" s="32"/>
      <c r="OH51" s="32"/>
      <c r="OI51" s="32"/>
      <c r="OJ51" s="32"/>
      <c r="OK51" s="32"/>
      <c r="OL51" s="32"/>
      <c r="OM51" s="32"/>
      <c r="ON51" s="32"/>
      <c r="OO51" s="32"/>
      <c r="OP51" s="32"/>
      <c r="OQ51" s="32"/>
      <c r="OR51" s="32"/>
      <c r="OS51" s="32"/>
      <c r="OT51" s="32"/>
      <c r="OU51" s="32"/>
      <c r="OV51" s="32"/>
      <c r="OW51" s="32"/>
      <c r="OX51" s="32"/>
      <c r="OY51" s="32"/>
      <c r="OZ51" s="32"/>
      <c r="PA51" s="32"/>
      <c r="PB51" s="32"/>
      <c r="PC51" s="32"/>
      <c r="PD51" s="32"/>
      <c r="PE51" s="32"/>
      <c r="PF51" s="32"/>
      <c r="PG51" s="32"/>
      <c r="PH51" s="32"/>
      <c r="PI51" s="32"/>
      <c r="PJ51" s="32"/>
      <c r="PK51" s="32"/>
      <c r="PL51" s="32"/>
      <c r="PM51" s="32"/>
      <c r="PN51" s="32"/>
      <c r="PO51" s="32"/>
      <c r="PP51" s="32"/>
      <c r="PQ51" s="32"/>
      <c r="PR51" s="32"/>
      <c r="PS51" s="32"/>
      <c r="PT51" s="32"/>
      <c r="PU51" s="32"/>
      <c r="PV51" s="32"/>
      <c r="PW51" s="32"/>
      <c r="PX51" s="32"/>
      <c r="PY51" s="32"/>
      <c r="PZ51" s="32"/>
      <c r="QA51" s="32"/>
      <c r="QB51" s="32"/>
      <c r="QC51" s="32"/>
      <c r="QD51" s="32"/>
      <c r="QE51" s="32"/>
      <c r="QF51" s="32"/>
      <c r="QG51" s="32"/>
      <c r="QH51" s="32"/>
      <c r="QI51" s="32"/>
      <c r="QJ51" s="32"/>
      <c r="QK51" s="32"/>
      <c r="QL51" s="32"/>
      <c r="QM51" s="32"/>
      <c r="QN51" s="32"/>
      <c r="QO51" s="32"/>
      <c r="QP51" s="32"/>
      <c r="QQ51" s="32"/>
      <c r="QR51" s="32"/>
      <c r="QS51" s="32"/>
      <c r="QT51" s="32"/>
      <c r="QU51" s="32"/>
      <c r="QV51" s="32"/>
      <c r="QW51" s="32"/>
      <c r="QX51" s="32"/>
      <c r="QY51" s="32"/>
      <c r="QZ51" s="32"/>
      <c r="RA51" s="32"/>
      <c r="RB51" s="32"/>
      <c r="RC51" s="32"/>
      <c r="RD51" s="32"/>
      <c r="RE51" s="32"/>
      <c r="RF51" s="32"/>
      <c r="RG51" s="32"/>
      <c r="RH51" s="32"/>
      <c r="RI51" s="32"/>
      <c r="RJ51" s="32"/>
      <c r="RK51" s="32"/>
      <c r="RL51" s="32"/>
      <c r="RM51" s="32"/>
      <c r="RN51" s="32"/>
      <c r="RO51" s="32"/>
      <c r="RP51" s="32"/>
      <c r="RQ51" s="32"/>
      <c r="RR51" s="32"/>
      <c r="RS51" s="32"/>
      <c r="RT51" s="32"/>
      <c r="RU51" s="32"/>
      <c r="RV51" s="32"/>
      <c r="RW51" s="32"/>
      <c r="RX51" s="32"/>
      <c r="RY51" s="32"/>
      <c r="RZ51" s="32"/>
      <c r="SA51" s="32"/>
      <c r="SB51" s="32"/>
      <c r="SC51" s="32"/>
      <c r="SD51" s="32"/>
      <c r="SE51" s="32"/>
      <c r="SF51" s="32"/>
      <c r="SG51" s="32"/>
      <c r="SH51" s="32"/>
      <c r="SI51" s="32"/>
      <c r="SJ51" s="32"/>
      <c r="SK51" s="32"/>
      <c r="SL51" s="32"/>
      <c r="SM51" s="32"/>
      <c r="SN51" s="32"/>
      <c r="SO51" s="32"/>
      <c r="SP51" s="32"/>
      <c r="SQ51" s="32"/>
      <c r="SR51" s="32"/>
      <c r="SS51" s="32"/>
      <c r="ST51" s="32"/>
      <c r="SU51" s="32"/>
      <c r="SV51" s="32"/>
      <c r="SW51" s="32"/>
      <c r="SX51" s="32"/>
      <c r="SY51" s="32"/>
      <c r="SZ51" s="32"/>
      <c r="TA51" s="32"/>
      <c r="TB51" s="32"/>
      <c r="TC51" s="32"/>
      <c r="TD51" s="32"/>
      <c r="TE51" s="32"/>
      <c r="TF51" s="32"/>
      <c r="TG51" s="32"/>
      <c r="TH51" s="32"/>
      <c r="TI51" s="32"/>
      <c r="TJ51" s="32"/>
      <c r="TK51" s="32"/>
      <c r="TL51" s="32"/>
      <c r="TM51" s="32"/>
      <c r="TN51" s="32"/>
      <c r="TO51" s="32"/>
      <c r="TP51" s="32"/>
      <c r="TQ51" s="32"/>
      <c r="TR51" s="32"/>
      <c r="TS51" s="32"/>
      <c r="TT51" s="32"/>
      <c r="TU51" s="32"/>
      <c r="TV51" s="32"/>
      <c r="TW51" s="32"/>
      <c r="TX51" s="32"/>
      <c r="TY51" s="32"/>
      <c r="TZ51" s="32"/>
      <c r="UA51" s="32"/>
      <c r="UB51" s="32"/>
      <c r="UC51" s="32"/>
      <c r="UD51" s="32"/>
      <c r="UE51" s="32"/>
      <c r="UF51" s="32"/>
      <c r="UG51" s="32"/>
      <c r="UH51" s="32"/>
      <c r="UI51" s="32"/>
      <c r="UJ51" s="32"/>
      <c r="UK51" s="32"/>
      <c r="UL51" s="32"/>
      <c r="UM51" s="32"/>
      <c r="UN51" s="32"/>
      <c r="UO51" s="32"/>
      <c r="UP51" s="32"/>
      <c r="UQ51" s="32"/>
      <c r="UR51" s="32"/>
      <c r="US51" s="32"/>
      <c r="UT51" s="32"/>
      <c r="UU51" s="32"/>
      <c r="UV51" s="32"/>
      <c r="UW51" s="32"/>
      <c r="UX51" s="32"/>
      <c r="UY51" s="32"/>
      <c r="UZ51" s="32"/>
      <c r="VA51" s="32"/>
      <c r="VB51" s="32"/>
      <c r="VC51" s="32"/>
      <c r="VD51" s="32"/>
      <c r="VE51" s="32"/>
      <c r="VF51" s="32"/>
      <c r="VG51" s="32"/>
      <c r="VH51" s="32"/>
      <c r="VI51" s="32"/>
      <c r="VJ51" s="32"/>
      <c r="VK51" s="32"/>
      <c r="VL51" s="32"/>
      <c r="VM51" s="32"/>
      <c r="VN51" s="32"/>
      <c r="VO51" s="32"/>
      <c r="VP51" s="32"/>
      <c r="VQ51" s="32"/>
      <c r="VR51" s="32"/>
      <c r="VS51" s="32"/>
      <c r="VT51" s="32"/>
      <c r="VU51" s="32"/>
      <c r="VV51" s="32"/>
      <c r="VW51" s="32"/>
      <c r="VX51" s="32"/>
      <c r="VY51" s="32"/>
      <c r="VZ51" s="32"/>
      <c r="WA51" s="32"/>
      <c r="WB51" s="32"/>
      <c r="WC51" s="32"/>
      <c r="WD51" s="32"/>
      <c r="WE51" s="32"/>
      <c r="WF51" s="32"/>
      <c r="WG51" s="32"/>
      <c r="WH51" s="32"/>
      <c r="WI51" s="32"/>
      <c r="WJ51" s="32"/>
      <c r="WK51" s="32"/>
      <c r="WL51" s="32"/>
      <c r="WM51" s="32"/>
      <c r="WN51" s="32"/>
      <c r="WO51" s="32"/>
      <c r="WP51" s="32"/>
      <c r="WQ51" s="32"/>
      <c r="WR51" s="32"/>
      <c r="WS51" s="32"/>
      <c r="WT51" s="32"/>
      <c r="WU51" s="32"/>
      <c r="WV51" s="32"/>
      <c r="WW51" s="32"/>
      <c r="WX51" s="32"/>
      <c r="WY51" s="32"/>
      <c r="WZ51" s="32"/>
      <c r="XA51" s="32"/>
      <c r="XB51" s="32"/>
      <c r="XC51" s="32"/>
      <c r="XD51" s="32"/>
      <c r="XE51" s="32"/>
      <c r="XF51" s="32"/>
      <c r="XG51" s="32"/>
      <c r="XH51" s="32"/>
      <c r="XI51" s="32"/>
      <c r="XJ51" s="32"/>
      <c r="XK51" s="32"/>
      <c r="XL51" s="32"/>
      <c r="XM51" s="32"/>
      <c r="XN51" s="32"/>
      <c r="XO51" s="32"/>
      <c r="XP51" s="32"/>
      <c r="XQ51" s="32"/>
      <c r="XR51" s="32"/>
      <c r="XS51" s="32"/>
      <c r="XT51" s="32"/>
      <c r="XU51" s="32"/>
      <c r="XV51" s="32"/>
      <c r="XW51" s="32"/>
      <c r="XX51" s="32"/>
      <c r="XY51" s="32"/>
      <c r="XZ51" s="32"/>
      <c r="YA51" s="32"/>
      <c r="YB51" s="32"/>
      <c r="YC51" s="32"/>
      <c r="YD51" s="32"/>
      <c r="YE51" s="32"/>
      <c r="YF51" s="32"/>
      <c r="YG51" s="32"/>
      <c r="YH51" s="32"/>
      <c r="YI51" s="32"/>
      <c r="YJ51" s="32"/>
      <c r="YK51" s="32"/>
      <c r="YL51" s="32"/>
      <c r="YM51" s="32"/>
      <c r="YN51" s="32"/>
      <c r="YO51" s="32"/>
      <c r="YP51" s="32"/>
      <c r="YQ51" s="32"/>
      <c r="YR51" s="32"/>
      <c r="YS51" s="32"/>
      <c r="YT51" s="32"/>
      <c r="YU51" s="32"/>
      <c r="YV51" s="32"/>
      <c r="YW51" s="32"/>
      <c r="YX51" s="32"/>
      <c r="YY51" s="32"/>
      <c r="YZ51" s="32"/>
      <c r="ZA51" s="32"/>
      <c r="ZB51" s="32"/>
      <c r="ZC51" s="32"/>
      <c r="ZD51" s="32"/>
      <c r="ZE51" s="32"/>
      <c r="ZF51" s="32"/>
      <c r="ZG51" s="32"/>
      <c r="ZH51" s="32"/>
      <c r="ZI51" s="32"/>
      <c r="ZJ51" s="32"/>
      <c r="ZK51" s="32"/>
      <c r="ZL51" s="32"/>
      <c r="ZM51" s="32"/>
      <c r="ZN51" s="32"/>
      <c r="ZO51" s="32"/>
      <c r="ZP51" s="32"/>
      <c r="ZQ51" s="32"/>
      <c r="ZR51" s="32"/>
      <c r="ZS51" s="32"/>
      <c r="ZT51" s="32"/>
      <c r="ZU51" s="32"/>
      <c r="ZV51" s="32"/>
      <c r="ZW51" s="32"/>
      <c r="ZX51" s="32"/>
      <c r="ZY51" s="32"/>
      <c r="ZZ51" s="32"/>
      <c r="AAA51" s="32"/>
      <c r="AAB51" s="32"/>
      <c r="AAC51" s="32"/>
      <c r="AAD51" s="32"/>
      <c r="AAE51" s="32"/>
      <c r="AAF51" s="32"/>
      <c r="AAG51" s="32"/>
      <c r="AAH51" s="32"/>
      <c r="AAI51" s="32"/>
      <c r="AAJ51" s="32"/>
      <c r="AAK51" s="32"/>
      <c r="AAL51" s="32"/>
      <c r="AAM51" s="32"/>
      <c r="AAN51" s="32"/>
      <c r="AAO51" s="32"/>
      <c r="AAP51" s="32"/>
      <c r="AAQ51" s="32"/>
      <c r="AAR51" s="32"/>
      <c r="AAS51" s="32"/>
      <c r="AAT51" s="32"/>
      <c r="AAU51" s="32"/>
      <c r="AAV51" s="32"/>
      <c r="AAW51" s="32"/>
      <c r="AAX51" s="32"/>
      <c r="AAY51" s="32"/>
      <c r="AAZ51" s="32"/>
      <c r="ABA51" s="32"/>
      <c r="ABB51" s="32"/>
      <c r="ABC51" s="32"/>
      <c r="ABD51" s="32"/>
      <c r="ABE51" s="32"/>
      <c r="ABF51" s="32"/>
      <c r="ABG51" s="32"/>
      <c r="ABH51" s="32"/>
      <c r="ABI51" s="32"/>
      <c r="ABJ51" s="32"/>
      <c r="ABK51" s="32"/>
      <c r="ABL51" s="32"/>
      <c r="ABM51" s="32"/>
      <c r="ABN51" s="32"/>
      <c r="ABO51" s="32"/>
      <c r="ABP51" s="32"/>
      <c r="ABQ51" s="32"/>
      <c r="ABR51" s="32"/>
      <c r="ABS51" s="32"/>
      <c r="ABT51" s="32"/>
      <c r="ABU51" s="32"/>
      <c r="ABV51" s="32"/>
      <c r="ABW51" s="32"/>
      <c r="ABX51" s="32"/>
      <c r="ABY51" s="32"/>
      <c r="ABZ51" s="32"/>
      <c r="ACA51" s="32"/>
      <c r="ACB51" s="32"/>
      <c r="ACC51" s="32"/>
      <c r="ACD51" s="32"/>
      <c r="ACE51" s="32"/>
      <c r="ACF51" s="32"/>
      <c r="ACG51" s="32"/>
      <c r="ACH51" s="32"/>
      <c r="ACI51" s="32"/>
      <c r="ACJ51" s="32"/>
      <c r="ACK51" s="32"/>
      <c r="ACL51" s="32"/>
      <c r="ACM51" s="32"/>
      <c r="ACN51" s="32"/>
      <c r="ACO51" s="32"/>
      <c r="ACP51" s="32"/>
      <c r="ACQ51" s="32"/>
      <c r="ACR51" s="32"/>
      <c r="ACS51" s="32"/>
      <c r="ACT51" s="32"/>
      <c r="ACU51" s="32"/>
      <c r="ACV51" s="32"/>
      <c r="ACW51" s="32"/>
      <c r="ACX51" s="32"/>
      <c r="ACY51" s="32"/>
      <c r="ACZ51" s="32"/>
      <c r="ADA51" s="32"/>
      <c r="ADB51" s="32"/>
      <c r="ADC51" s="32"/>
      <c r="ADD51" s="32"/>
      <c r="ADE51" s="32"/>
      <c r="ADF51" s="32"/>
      <c r="ADG51" s="32"/>
      <c r="ADH51" s="32"/>
      <c r="ADI51" s="32"/>
      <c r="ADJ51" s="32"/>
      <c r="ADK51" s="32"/>
      <c r="ADL51" s="32"/>
      <c r="ADM51" s="32"/>
      <c r="ADN51" s="32"/>
      <c r="ADO51" s="32"/>
      <c r="ADP51" s="32"/>
      <c r="ADQ51" s="32"/>
      <c r="ADR51" s="32"/>
      <c r="ADS51" s="32"/>
      <c r="ADT51" s="32"/>
      <c r="ADU51" s="32"/>
      <c r="ADV51" s="32"/>
      <c r="ADW51" s="32"/>
      <c r="ADX51" s="32"/>
      <c r="ADY51" s="32"/>
      <c r="ADZ51" s="32"/>
      <c r="AEA51" s="32"/>
      <c r="AEB51" s="32"/>
      <c r="AEC51" s="32"/>
      <c r="AED51" s="32"/>
      <c r="AEE51" s="32"/>
      <c r="AEF51" s="32"/>
      <c r="AEG51" s="32"/>
      <c r="AEH51" s="32"/>
      <c r="AEI51" s="32"/>
      <c r="AEJ51" s="32"/>
      <c r="AEK51" s="32"/>
      <c r="AEL51" s="32"/>
      <c r="AEM51" s="32"/>
      <c r="AEN51" s="32"/>
      <c r="AEO51" s="32"/>
      <c r="AEP51" s="32"/>
      <c r="AEQ51" s="32"/>
      <c r="AER51" s="32"/>
      <c r="AES51" s="32"/>
      <c r="AET51" s="32"/>
      <c r="AEU51" s="32"/>
      <c r="AEV51" s="32"/>
      <c r="AEW51" s="32"/>
      <c r="AEX51" s="32"/>
      <c r="AEY51" s="32"/>
      <c r="AEZ51" s="32"/>
      <c r="AFA51" s="32"/>
      <c r="AFB51" s="32"/>
      <c r="AFC51" s="32"/>
      <c r="AFD51" s="32"/>
      <c r="AFE51" s="32"/>
      <c r="AFF51" s="32"/>
      <c r="AFG51" s="32"/>
      <c r="AFH51" s="32"/>
      <c r="AFI51" s="32"/>
      <c r="AFJ51" s="32"/>
      <c r="AFK51" s="32"/>
      <c r="AFL51" s="32"/>
      <c r="AFM51" s="32"/>
      <c r="AFN51" s="32"/>
      <c r="AFO51" s="32"/>
      <c r="AFP51" s="32"/>
      <c r="AFQ51" s="32"/>
      <c r="AFR51" s="32"/>
      <c r="AFS51" s="32"/>
      <c r="AFT51" s="32"/>
      <c r="AFU51" s="32"/>
      <c r="AFV51" s="32"/>
      <c r="AFW51" s="32"/>
      <c r="AFX51" s="32"/>
      <c r="AFY51" s="32"/>
      <c r="AFZ51" s="32"/>
      <c r="AGA51" s="32"/>
      <c r="AGB51" s="32"/>
      <c r="AGC51" s="32"/>
      <c r="AGD51" s="32"/>
      <c r="AGE51" s="32"/>
      <c r="AGF51" s="32"/>
      <c r="AGG51" s="32"/>
      <c r="AGH51" s="32"/>
      <c r="AGI51" s="32"/>
      <c r="AGJ51" s="32"/>
      <c r="AGK51" s="32"/>
      <c r="AGL51" s="32"/>
      <c r="AGM51" s="32"/>
      <c r="AGN51" s="32"/>
      <c r="AGO51" s="32"/>
      <c r="AGP51" s="32"/>
      <c r="AGQ51" s="32"/>
      <c r="AGR51" s="32"/>
      <c r="AGS51" s="32"/>
      <c r="AGT51" s="32"/>
      <c r="AGU51" s="32"/>
      <c r="AGV51" s="32"/>
      <c r="AGW51" s="32"/>
      <c r="AGX51" s="32"/>
      <c r="AGY51" s="32"/>
      <c r="AGZ51" s="32"/>
      <c r="AHA51" s="32"/>
      <c r="AHB51" s="32"/>
      <c r="AHC51" s="32"/>
      <c r="AHD51" s="32"/>
      <c r="AHE51" s="32"/>
      <c r="AHF51" s="32"/>
      <c r="AHG51" s="32"/>
      <c r="AHH51" s="32"/>
      <c r="AHI51" s="32"/>
      <c r="AHJ51" s="32"/>
      <c r="AHK51" s="32"/>
      <c r="AHL51" s="32"/>
      <c r="AHM51" s="32"/>
      <c r="AHN51" s="32"/>
      <c r="AHO51" s="32"/>
      <c r="AHP51" s="32"/>
      <c r="AHQ51" s="32"/>
      <c r="AHR51" s="32"/>
      <c r="AHS51" s="32"/>
      <c r="AHT51" s="32"/>
      <c r="AHU51" s="32"/>
      <c r="AHV51" s="32"/>
      <c r="AHW51" s="32"/>
      <c r="AHX51" s="32"/>
      <c r="AHY51" s="32"/>
      <c r="AHZ51" s="32"/>
      <c r="AIA51" s="32"/>
      <c r="AIB51" s="32"/>
      <c r="AIC51" s="32"/>
      <c r="AID51" s="32"/>
      <c r="AIE51" s="32"/>
      <c r="AIF51" s="32"/>
      <c r="AIG51" s="32"/>
      <c r="AIH51" s="32"/>
      <c r="AII51" s="32"/>
      <c r="AIJ51" s="32"/>
      <c r="AIK51" s="32"/>
      <c r="AIL51" s="32"/>
      <c r="AIM51" s="32"/>
      <c r="AIN51" s="32"/>
      <c r="AIO51" s="32"/>
      <c r="AIP51" s="32"/>
      <c r="AIQ51" s="32"/>
      <c r="AIR51" s="32"/>
      <c r="AIS51" s="32"/>
      <c r="AIT51" s="32"/>
      <c r="AIU51" s="32"/>
      <c r="AIV51" s="32"/>
      <c r="AIW51" s="32"/>
      <c r="AIX51" s="32"/>
      <c r="AIY51" s="32"/>
      <c r="AIZ51" s="32"/>
      <c r="AJA51" s="32"/>
      <c r="AJB51" s="32"/>
      <c r="AJC51" s="32"/>
      <c r="AJD51" s="32"/>
      <c r="AJE51" s="32"/>
      <c r="AJF51" s="32"/>
      <c r="AJG51" s="32"/>
      <c r="AJH51" s="32"/>
      <c r="AJI51" s="32"/>
      <c r="AJJ51" s="32"/>
      <c r="AJK51" s="32"/>
      <c r="AJL51" s="32"/>
      <c r="AJM51" s="32"/>
      <c r="AJN51" s="32"/>
      <c r="AJO51" s="32"/>
      <c r="AJP51" s="32"/>
      <c r="AJQ51" s="32"/>
      <c r="AJR51" s="32"/>
      <c r="AJS51" s="32"/>
      <c r="AJT51" s="32"/>
      <c r="AJU51" s="32"/>
      <c r="AJV51" s="32"/>
      <c r="AJW51" s="32"/>
      <c r="AJX51" s="32"/>
      <c r="AJY51" s="32"/>
      <c r="AJZ51" s="32"/>
      <c r="AKA51" s="32"/>
      <c r="AKB51" s="32"/>
      <c r="AKC51" s="32"/>
      <c r="AKD51" s="32"/>
      <c r="AKE51" s="32"/>
      <c r="AKF51" s="32"/>
      <c r="AKG51" s="32"/>
      <c r="AKH51" s="32"/>
      <c r="AKI51" s="32"/>
      <c r="AKJ51" s="32"/>
      <c r="AKK51" s="32"/>
      <c r="AKL51" s="32"/>
      <c r="AKM51" s="32"/>
      <c r="AKN51" s="32"/>
      <c r="AKO51" s="32"/>
      <c r="AKP51" s="32"/>
      <c r="AKQ51" s="32"/>
      <c r="AKR51" s="32"/>
      <c r="AKS51" s="32"/>
      <c r="AKT51" s="32"/>
      <c r="AKU51" s="32"/>
      <c r="AKV51" s="32"/>
      <c r="AKW51" s="32"/>
      <c r="AKX51" s="32"/>
      <c r="AKY51" s="32"/>
      <c r="AKZ51" s="32"/>
      <c r="ALA51" s="32"/>
      <c r="ALB51" s="32"/>
      <c r="ALC51" s="32"/>
      <c r="ALD51" s="32"/>
      <c r="ALE51" s="32"/>
      <c r="ALF51" s="32"/>
      <c r="ALG51" s="32"/>
      <c r="ALH51" s="32"/>
      <c r="ALI51" s="32"/>
      <c r="ALJ51" s="32"/>
      <c r="ALK51" s="32"/>
      <c r="ALL51" s="32"/>
      <c r="ALM51" s="32"/>
      <c r="ALN51" s="32"/>
      <c r="ALO51" s="32"/>
      <c r="ALP51" s="32"/>
      <c r="ALQ51" s="32"/>
      <c r="ALR51" s="32"/>
      <c r="ALS51" s="32"/>
      <c r="ALT51" s="32"/>
      <c r="ALU51" s="32"/>
      <c r="ALV51" s="32"/>
      <c r="ALW51" s="32"/>
      <c r="ALX51" s="32"/>
      <c r="ALY51" s="32"/>
      <c r="ALZ51" s="32"/>
      <c r="AMA51" s="32"/>
      <c r="AMB51" s="32"/>
      <c r="AMC51" s="32"/>
      <c r="AMD51" s="32"/>
      <c r="AME51" s="32"/>
      <c r="AMF51" s="32"/>
      <c r="AMG51" s="32"/>
      <c r="AMH51" s="32"/>
      <c r="AMI51" s="32"/>
      <c r="AMJ51" s="32"/>
    </row>
    <row r="52" spans="1:1024" ht="35.1" customHeight="1" x14ac:dyDescent="0.3">
      <c r="A52" s="20"/>
      <c r="B52" s="20"/>
      <c r="D52" s="16"/>
      <c r="E52" s="16"/>
      <c r="F52" s="16"/>
    </row>
  </sheetData>
  <mergeCells count="51">
    <mergeCell ref="C1:F1"/>
    <mergeCell ref="C2:F2"/>
    <mergeCell ref="C3:F3"/>
    <mergeCell ref="C4:F4"/>
    <mergeCell ref="A6:F6"/>
    <mergeCell ref="A7:F7"/>
    <mergeCell ref="E8:F8"/>
    <mergeCell ref="B9:C9"/>
    <mergeCell ref="B10:C10"/>
    <mergeCell ref="B11:C11"/>
    <mergeCell ref="B12:C12"/>
    <mergeCell ref="B13:C16"/>
    <mergeCell ref="D13:D16"/>
    <mergeCell ref="E13:E16"/>
    <mergeCell ref="F13:F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D52:F52"/>
    <mergeCell ref="B47:C47"/>
    <mergeCell ref="B48:C48"/>
    <mergeCell ref="B49:C49"/>
    <mergeCell ref="B50:C50"/>
    <mergeCell ref="A52:B52"/>
  </mergeCells>
  <pageMargins left="1.1812499999999999" right="0.35416666666666702" top="0.83611111111111103" bottom="0.39374999999999999" header="0.66944444444444395" footer="0.51180555555555496"/>
  <pageSetup paperSize="9" scale="95" firstPageNumber="0" fitToHeight="7" orientation="portrait" verticalDpi="300" r:id="rId1"/>
  <headerFooter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541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Kobeleva</dc:creator>
  <dc:description/>
  <cp:lastModifiedBy>User</cp:lastModifiedBy>
  <cp:revision>62</cp:revision>
  <cp:lastPrinted>2022-06-22T07:27:27Z</cp:lastPrinted>
  <dcterms:created xsi:type="dcterms:W3CDTF">2020-02-17T06:04:33Z</dcterms:created>
  <dcterms:modified xsi:type="dcterms:W3CDTF">2022-06-22T07:28:30Z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