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C:\Users\comp\Desktop\Дарья\МКД\КП 2019 год\"/>
    </mc:Choice>
  </mc:AlternateContent>
  <xr:revisionPtr revIDLastSave="0" documentId="13_ncr:1_{B93697BB-0E21-4A58-8EFD-65E8BFB564D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Приложение 1" sheetId="1" r:id="rId1"/>
    <sheet name="Приложение 2" sheetId="2" r:id="rId2"/>
    <sheet name="Приложение 3" sheetId="10" r:id="rId3"/>
  </sheets>
  <definedNames>
    <definedName name="_xlnm._FilterDatabase" localSheetId="0" hidden="1">'Приложение 1'!$A$28:$S$43</definedName>
    <definedName name="_xlnm._FilterDatabase" localSheetId="1" hidden="1">'Приложение 2'!$A$14:$S$21</definedName>
    <definedName name="_xlnm._FilterDatabase" localSheetId="2" hidden="1">'Приложение 3'!$A$14:$J$15</definedName>
    <definedName name="_xlnm.Print_Titles" localSheetId="0">'Приложение 1'!$28:$28</definedName>
    <definedName name="_xlnm.Print_Titles" localSheetId="1">'Приложение 2'!$14:$14</definedName>
    <definedName name="_xlnm.Print_Titles" localSheetId="2">'Приложение 3'!$14:$14</definedName>
    <definedName name="_xlnm.Print_Area" localSheetId="0">'Приложение 1'!$A$17:$Q$44</definedName>
    <definedName name="_xlnm.Print_Area" localSheetId="1">'Приложение 2'!$A$1:$Y$27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30" i="10" l="1"/>
  <c r="K28" i="10"/>
  <c r="K23" i="10"/>
  <c r="K22" i="10"/>
  <c r="K21" i="10"/>
  <c r="K19" i="10"/>
  <c r="G31" i="10" l="1"/>
  <c r="G30" i="10" s="1"/>
  <c r="G29" i="10" s="1"/>
  <c r="G28" i="10" s="1"/>
  <c r="G27" i="10" s="1"/>
  <c r="G26" i="10" s="1"/>
  <c r="G25" i="10" s="1"/>
  <c r="G24" i="10" s="1"/>
  <c r="G23" i="10" s="1"/>
  <c r="G22" i="10" s="1"/>
  <c r="G21" i="10" s="1"/>
  <c r="G20" i="10" s="1"/>
  <c r="G19" i="10" s="1"/>
  <c r="G18" i="10" s="1"/>
  <c r="G17" i="10" s="1"/>
  <c r="G16" i="10" s="1"/>
  <c r="G15" i="10" s="1"/>
  <c r="F31" i="10"/>
  <c r="F30" i="10" s="1"/>
  <c r="F29" i="10" s="1"/>
  <c r="F28" i="10" s="1"/>
  <c r="F27" i="10" s="1"/>
  <c r="F26" i="10" s="1"/>
  <c r="F25" i="10" s="1"/>
  <c r="F24" i="10" s="1"/>
  <c r="F23" i="10" s="1"/>
  <c r="F22" i="10" s="1"/>
  <c r="F21" i="10" s="1"/>
  <c r="F20" i="10" s="1"/>
  <c r="F19" i="10" s="1"/>
  <c r="F18" i="10" s="1"/>
  <c r="F17" i="10" s="1"/>
  <c r="D31" i="10"/>
  <c r="E28" i="10"/>
  <c r="E23" i="10"/>
  <c r="E22" i="10"/>
  <c r="E21" i="10"/>
  <c r="J15" i="10"/>
  <c r="E19" i="10"/>
  <c r="I15" i="10"/>
  <c r="H15" i="10"/>
  <c r="A15" i="10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O33" i="1"/>
  <c r="N29" i="1"/>
  <c r="J29" i="1"/>
  <c r="F29" i="1"/>
  <c r="E15" i="10" l="1"/>
  <c r="C31" i="10"/>
  <c r="D30" i="10"/>
  <c r="C15" i="2"/>
  <c r="C30" i="10" l="1"/>
  <c r="D29" i="10"/>
  <c r="D28" i="10" l="1"/>
  <c r="C28" i="10" s="1"/>
  <c r="C29" i="10"/>
  <c r="D27" i="10"/>
  <c r="D26" i="10" l="1"/>
  <c r="C27" i="10"/>
  <c r="D25" i="10" l="1"/>
  <c r="C26" i="10"/>
  <c r="D24" i="10" l="1"/>
  <c r="C25" i="10"/>
  <c r="D23" i="10" l="1"/>
  <c r="C24" i="10"/>
  <c r="C23" i="10" l="1"/>
  <c r="D22" i="10"/>
  <c r="D21" i="10" l="1"/>
  <c r="C22" i="10"/>
  <c r="C21" i="10" l="1"/>
  <c r="D20" i="10"/>
  <c r="C20" i="10" l="1"/>
  <c r="D19" i="10"/>
  <c r="D18" i="10" l="1"/>
  <c r="C19" i="10"/>
  <c r="D17" i="10" l="1"/>
  <c r="C18" i="10"/>
  <c r="D16" i="10" l="1"/>
  <c r="C17" i="10"/>
  <c r="C16" i="10" l="1"/>
  <c r="D15" i="10"/>
  <c r="C15" i="10" s="1"/>
  <c r="O31" i="1"/>
  <c r="O43" i="1"/>
  <c r="I29" i="1"/>
  <c r="O34" i="1"/>
  <c r="O38" i="1"/>
  <c r="O42" i="1"/>
  <c r="O39" i="1"/>
  <c r="O32" i="1"/>
  <c r="O36" i="1"/>
  <c r="O40" i="1"/>
  <c r="O44" i="1"/>
  <c r="O35" i="1"/>
  <c r="O37" i="1"/>
  <c r="O41" i="1"/>
  <c r="O45" i="1"/>
  <c r="O30" i="1"/>
  <c r="O29" i="1" l="1"/>
</calcChain>
</file>

<file path=xl/sharedStrings.xml><?xml version="1.0" encoding="utf-8"?>
<sst xmlns="http://schemas.openxmlformats.org/spreadsheetml/2006/main" count="217" uniqueCount="119">
  <si>
    <t xml:space="preserve">                                                                                                                                                                                                                                          </t>
  </si>
  <si>
    <t>№ п/п</t>
  </si>
  <si>
    <t>Общая площадь МКД</t>
  </si>
  <si>
    <t>кв. м</t>
  </si>
  <si>
    <t>чел.</t>
  </si>
  <si>
    <t>руб.</t>
  </si>
  <si>
    <t>Х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</si>
  <si>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</si>
  <si>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</si>
  <si>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</si>
  <si>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</si>
  <si>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</si>
  <si>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</si>
  <si>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ед.</t>
  </si>
  <si>
    <t>этажей</t>
  </si>
  <si>
    <t>прогнозируемый объем поступления взносов в текущем году</t>
  </si>
  <si>
    <t>Количество</t>
  </si>
  <si>
    <t>заимствованные средства</t>
  </si>
  <si>
    <t>Всего по муниципальному образованию Северский  район</t>
  </si>
  <si>
    <t>М.Е.Лысенко</t>
  </si>
  <si>
    <t>Северский  район,
пгт. Афипский,
ул. Пушкина, 142</t>
  </si>
  <si>
    <t>Северский  район,
пгт. Афипский,
ул. Пушкина, 146</t>
  </si>
  <si>
    <t>Северский  район,
пгт. Афипский,
ул. Ленина, 5</t>
  </si>
  <si>
    <t>Северский  район,
пгт. Ильский,
ул. Первомайская, 50</t>
  </si>
  <si>
    <t>Северский  район,
пгт. Ильский,
ул.  Октябрьская, 22</t>
  </si>
  <si>
    <t>12.2019</t>
  </si>
  <si>
    <t>общее имущество в которых подлежит капитальному ремонту в этапе 2019 года планового периода 2017-2019 годов</t>
  </si>
  <si>
    <t>Раздел 1.  Список многоквартирных домов расположенных на территории муниципального образования Северский район</t>
  </si>
  <si>
    <t>Адрес                                      многоквартирного дома (далее - МКД)                                с указанием населенного пункта</t>
  </si>
  <si>
    <t>подъездов</t>
  </si>
  <si>
    <t>квартир</t>
  </si>
  <si>
    <t>Способ формирования фонда капитального ремонта МКД</t>
  </si>
  <si>
    <t>РО/СС</t>
  </si>
  <si>
    <t>Стоимость капитального ремонта общего имущества в МКД</t>
  </si>
  <si>
    <r>
      <t>Планируемый срок завершения капитального ремонта МКД                              (квартал, год)</t>
    </r>
    <r>
      <rPr>
        <vertAlign val="superscript"/>
        <sz val="12"/>
        <color indexed="8"/>
        <rFont val="Times New Roman"/>
        <family val="1"/>
        <charset val="204"/>
      </rPr>
      <t xml:space="preserve"> </t>
    </r>
  </si>
  <si>
    <t>всего (сумма показателей граф 10 - 15)</t>
  </si>
  <si>
    <t>средства фонда капитального ремонта  МКД</t>
  </si>
  <si>
    <t>фактическая *</t>
  </si>
  <si>
    <t>РФ</t>
  </si>
  <si>
    <t>Краснодарского края</t>
  </si>
  <si>
    <t>муниципальной</t>
  </si>
  <si>
    <t>в том числе средства финансовой поддержки</t>
  </si>
  <si>
    <t>в том числе</t>
  </si>
  <si>
    <t>планируемая</t>
  </si>
  <si>
    <t>Количество граждан, зарегистрированных по месту жительства в МКД</t>
  </si>
  <si>
    <t>Р/О</t>
  </si>
  <si>
    <t>Северский район, пгт. Черноморский,              ул. Тельмана, д. 4</t>
  </si>
  <si>
    <t>Северский район,                 пгт. Черноморский,              ул. Кирова, д. 27</t>
  </si>
  <si>
    <t>Северский район,            пгт. Черноморский,              ул. Суворова, д. 40</t>
  </si>
  <si>
    <t>Северский район,             пгт. Черноморский,              ул. Суворова, д. 38</t>
  </si>
  <si>
    <t>Северский район,              пгт. Черноморский,              ул. Суворова, д. 33</t>
  </si>
  <si>
    <t>Северский район,                  пгт. Черноморский,              ул. Суворова, д. 42</t>
  </si>
  <si>
    <t>Северский район,               пгт. Черноморский,              ул. Суворова, д. 46</t>
  </si>
  <si>
    <t>Северский район,                пгт. Черноморский,              ул. Юбилейная, д. 100</t>
  </si>
  <si>
    <t>Северский район,                   пгт. Черноморский,              ул. Юбилейная, д. 106</t>
  </si>
  <si>
    <t>Северский район,             ст. Северская,                         ул. Ленина, д. 205</t>
  </si>
  <si>
    <t>-</t>
  </si>
  <si>
    <t>* Заполняется при внесении изменений в краткосрочный план по итогам реализации его мероприятий</t>
  </si>
  <si>
    <t>Северский район,              пгт. Черноморский,              ул. Мира, д. 38</t>
  </si>
  <si>
    <t xml:space="preserve"> Раздел 2. Список многоквартирных домов,</t>
  </si>
  <si>
    <t>Адрес многоквартирного дома (далее - МКД)                        с указанием населенного пункта</t>
  </si>
  <si>
    <t>Стоимость работ по капитальному ремонту всего (сумма показателей граф 4-9,11,13,15,17,19)</t>
  </si>
  <si>
    <t xml:space="preserve">электроснабжения 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</si>
  <si>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</si>
  <si>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</si>
  <si>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</si>
  <si>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</si>
  <si>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</si>
  <si>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>Итого по муниципальному образованию Северский район</t>
  </si>
  <si>
    <t>Виды работ по капитальному ремонту общего имущества в МКД, предусмотренных частью 1 статьи 166 ЖК РФ</t>
  </si>
  <si>
    <r>
      <t>руб</t>
    </r>
    <r>
      <rPr>
        <vertAlign val="superscript"/>
        <sz val="12"/>
        <color indexed="8"/>
        <rFont val="Times New Roman"/>
        <family val="1"/>
        <charset val="204"/>
      </rPr>
      <t>.</t>
    </r>
  </si>
  <si>
    <t>Северский район,                      ст. Северская,                         ул. Ленина, д. 205</t>
  </si>
  <si>
    <t>Северский район,                    пгт. Черноморский,                        ул. Тельмана, д. 4</t>
  </si>
  <si>
    <t>Адрес многоквартирного дома (далее - МКД) с указанием населенного пункта</t>
  </si>
  <si>
    <t xml:space="preserve">оценка технического состояния МКД и составление дефектных ведомостей (ведомостей объемов работ) </t>
  </si>
  <si>
    <t xml:space="preserve">оценка соответствия лифтов требованиям Технического регламента </t>
  </si>
  <si>
    <t xml:space="preserve"> разработка проектной документации на выполнение капитального ремонта</t>
  </si>
  <si>
    <t>проведение государственной экспертизы проектной документации на выполнение капитального ремонта</t>
  </si>
  <si>
    <t>составление  сметной документации на выполнение капитального ремонта</t>
  </si>
  <si>
    <t xml:space="preserve">проведение проверки достоверности опеределения сметной стоимости капитального ремонта </t>
  </si>
  <si>
    <t>осуществление  строительного контроля за  выполнением капитального ремонта</t>
  </si>
  <si>
    <t>Виды услуг и работ по капитальному ремонту общего имущества в МКД, предусмотренные пунктами 2-4 части 1 статьи 26 Закона Краснодарского края от 1 июля 2013 года № 2735-КЗ "Об организации проведения капитального ремонта общего имущества собственников помещений в многоквартирных домах, расположенных на территории Краснодарского края"</t>
  </si>
  <si>
    <t>Стоимость капитального ремонта общего имущества МКД, всего  (сумма показателей граф 4 - 10)</t>
  </si>
  <si>
    <t>Северский район,   ст. Северская,  ул. Ленина, д. 205</t>
  </si>
  <si>
    <t>Северский район,  пгт. Черноморский, ул. Кирова, д. 27</t>
  </si>
  <si>
    <t>Северский район,  пгт. Черноморский,   ул. Юбилейная, д. 106</t>
  </si>
  <si>
    <t>Северский район, пгт. Черноморский,  ул. Юбилейная, д. 100</t>
  </si>
  <si>
    <t>Северский район, пгт. Черноморский, ул. Мира, д. 38</t>
  </si>
  <si>
    <t>Северский район, пгт. Черноморский,  ул. Тельмана, д. 4</t>
  </si>
  <si>
    <t>Северский район,   пгт. Черноморский, ул. Суворова, д. 46</t>
  </si>
  <si>
    <t>Северский район, пгт. Черноморский, ул. Суворова, д. 42</t>
  </si>
  <si>
    <t>Северский район,  пгт. Черноморский,  ул. Суворова, д. 33</t>
  </si>
  <si>
    <t>Северский район,  пгт. Черноморский,  ул. Суворова, д. 38</t>
  </si>
  <si>
    <t>Северский район,  пгт. Черноморский, ул. Суворова, д. 40</t>
  </si>
  <si>
    <t>Северский  район, пгт. Ильский, ул.  Октябрьская, 22</t>
  </si>
  <si>
    <t>Северский  район, пгт. Ильский, ул. Первомайская, 50</t>
  </si>
  <si>
    <t xml:space="preserve">ПРИЛОЖЕНИЕ </t>
  </si>
  <si>
    <t>к постановлению администрации</t>
  </si>
  <si>
    <t xml:space="preserve"> муниципального образования </t>
  </si>
  <si>
    <t xml:space="preserve">Северский район </t>
  </si>
  <si>
    <t>от  _____   ___________ 2019 г.  № ______</t>
  </si>
  <si>
    <t>«ПРИЛОЖЕНИЕ</t>
  </si>
  <si>
    <t>УТВЕРЖДЕН</t>
  </si>
  <si>
    <t>постановлением администрации</t>
  </si>
  <si>
    <t>муниципального образования</t>
  </si>
  <si>
    <t>Северский район</t>
  </si>
  <si>
    <t>Краткосрочный план реализации Региональной программы капитального ремонта общего имущества собственников помещений в многоквартирных домах по плановому периоду 2017-2019 годов (этап 2019 года), расположенных на территории муниципального образования Северский район</t>
  </si>
  <si>
    <t xml:space="preserve">расположенных на территории муниципального образования Северский район в отношении которых </t>
  </si>
  <si>
    <t xml:space="preserve">в этапе 2019 года планового периода 2017-2019 годов подлежат </t>
  </si>
  <si>
    <t xml:space="preserve">многоквартирных домов для рассмотрения вопроса о включении </t>
  </si>
  <si>
    <t xml:space="preserve">    в региональный краткосрочный план по плановому периоду 2017 - 2019 годов (этап 2018 года)                             </t>
  </si>
  <si>
    <t xml:space="preserve"> по видам работ (услуг), установленным Законом, </t>
  </si>
  <si>
    <t>на территории муниципального образования Северский район</t>
  </si>
  <si>
    <t>Заместитель главы администрации</t>
  </si>
  <si>
    <t>С.Г.Курносов</t>
  </si>
  <si>
    <t>Раздел 3. Прогнозный список</t>
  </si>
  <si>
    <t xml:space="preserve">выполнению работы по капитальному ремонту общего имущества, </t>
  </si>
  <si>
    <t>предусмотренные частью 1 статьи 166 ЖК РФ</t>
  </si>
  <si>
    <t>от 16.10.2018 г. № 1840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</si>
</sst>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vertAlign val="superscript"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26"/>
      <color indexed="8"/>
      <name val="Calibri"/>
      <family val="2"/>
      <charset val="204"/>
    </font>
    <font>
      <sz val="2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0" borderId="0" xfId="0" applyFont="1"/>
    <xf numFmtId="0" fontId="4" fillId="0" borderId="0" xfId="0" applyFont="1" applyFill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/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1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5" fillId="0" borderId="0" xfId="0" applyFont="1"/>
    <xf numFmtId="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NumberFormat="1" applyFont="1"/>
    <xf numFmtId="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/>
    <xf numFmtId="0" fontId="8" fillId="0" borderId="0" xfId="0" applyFont="1" applyFill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Fill="1"/>
    <xf numFmtId="4" fontId="10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/>
    <xf numFmtId="0" fontId="2" fillId="0" borderId="10" xfId="0" applyFont="1" applyBorder="1" applyAlignment="1">
      <alignment horizontal="right"/>
    </xf>
    <xf numFmtId="0" fontId="4" fillId="0" borderId="10" xfId="0" applyFont="1" applyBorder="1"/>
    <xf numFmtId="0" fontId="4" fillId="3" borderId="0" xfId="0" applyFont="1" applyFill="1"/>
    <xf numFmtId="0" fontId="6" fillId="3" borderId="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4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14" fillId="3" borderId="0" xfId="0" applyFont="1" applyFill="1" applyAlignment="1">
      <alignment wrapText="1"/>
    </xf>
    <xf numFmtId="0" fontId="14" fillId="0" borderId="0" xfId="0" applyFont="1"/>
    <xf numFmtId="0" fontId="15" fillId="0" borderId="0" xfId="0" applyFont="1" applyAlignment="1"/>
    <xf numFmtId="0" fontId="15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20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5" fillId="0" borderId="0" xfId="0" applyFont="1"/>
    <xf numFmtId="1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textRotation="90" wrapText="1"/>
    </xf>
    <xf numFmtId="0" fontId="4" fillId="0" borderId="13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4" fillId="0" borderId="12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1" fontId="4" fillId="0" borderId="11" xfId="0" applyNumberFormat="1" applyFont="1" applyFill="1" applyBorder="1" applyAlignment="1">
      <alignment horizontal="center" vertical="center" textRotation="90" wrapText="1"/>
    </xf>
    <xf numFmtId="1" fontId="4" fillId="0" borderId="12" xfId="0" applyNumberFormat="1" applyFont="1" applyFill="1" applyBorder="1" applyAlignment="1">
      <alignment horizontal="center" vertical="center" textRotation="90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4" fillId="3" borderId="12" xfId="0" applyFont="1" applyFill="1" applyBorder="1" applyAlignment="1">
      <alignment horizontal="center" vertical="center" textRotation="90" wrapText="1"/>
    </xf>
    <xf numFmtId="49" fontId="4" fillId="0" borderId="11" xfId="0" applyNumberFormat="1" applyFont="1" applyFill="1" applyBorder="1" applyAlignment="1">
      <alignment horizontal="center" vertical="center" textRotation="90" wrapText="1"/>
    </xf>
    <xf numFmtId="49" fontId="4" fillId="0" borderId="13" xfId="0" applyNumberFormat="1" applyFont="1" applyFill="1" applyBorder="1" applyAlignment="1">
      <alignment horizontal="center" vertical="center" textRotation="90" wrapText="1"/>
    </xf>
    <xf numFmtId="49" fontId="4" fillId="0" borderId="12" xfId="0" applyNumberFormat="1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right"/>
    </xf>
    <xf numFmtId="0" fontId="18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16" fillId="0" borderId="1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</cellXfs>
  <cellStyles count="1">
    <cellStyle name="Обычный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37F5F"/>
      <color rgb="FFA42D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topLeftCell="A17" zoomScale="80" zoomScaleNormal="80" zoomScaleSheetLayoutView="75" workbookViewId="0">
      <selection sqref="A1:Q29"/>
    </sheetView>
  </sheetViews>
  <sheetFormatPr defaultColWidth="9.140625" defaultRowHeight="15.75" x14ac:dyDescent="0.25"/>
  <cols>
    <col min="1" max="1" width="6.28515625" style="3" customWidth="1"/>
    <col min="2" max="2" width="26.5703125" style="3" customWidth="1"/>
    <col min="3" max="5" width="7.5703125" style="3" customWidth="1"/>
    <col min="6" max="6" width="15.28515625" style="3" customWidth="1"/>
    <col min="7" max="8" width="11.28515625" style="11" customWidth="1"/>
    <col min="9" max="9" width="15.42578125" style="50" customWidth="1"/>
    <col min="10" max="10" width="17.7109375" style="3" customWidth="1"/>
    <col min="11" max="11" width="8.85546875" style="3" customWidth="1"/>
    <col min="12" max="12" width="12.28515625" style="3" customWidth="1"/>
    <col min="13" max="13" width="12.42578125" style="3" customWidth="1"/>
    <col min="14" max="14" width="14.5703125" style="3" customWidth="1"/>
    <col min="15" max="16" width="16.28515625" style="3" customWidth="1"/>
    <col min="17" max="17" width="13.28515625" style="3" customWidth="1"/>
    <col min="18" max="18" width="21.85546875" style="3" customWidth="1"/>
    <col min="19" max="19" width="16.5703125" style="3" customWidth="1"/>
    <col min="20" max="16384" width="9.140625" style="3"/>
  </cols>
  <sheetData>
    <row r="1" spans="1:17" ht="27.75" x14ac:dyDescent="0.4">
      <c r="A1" s="93"/>
      <c r="B1" s="93"/>
      <c r="C1" s="93"/>
      <c r="D1" s="93"/>
      <c r="E1" s="93"/>
      <c r="F1" s="93"/>
      <c r="G1" s="93"/>
      <c r="H1" s="93"/>
      <c r="I1" s="93"/>
      <c r="J1" s="93"/>
      <c r="K1" s="76"/>
      <c r="L1" s="76"/>
      <c r="M1" s="76"/>
      <c r="N1" s="101" t="s">
        <v>96</v>
      </c>
      <c r="O1" s="101"/>
      <c r="P1" s="101"/>
      <c r="Q1" s="101"/>
    </row>
    <row r="2" spans="1:17" ht="27.75" x14ac:dyDescent="0.4">
      <c r="A2" s="93"/>
      <c r="B2" s="93"/>
      <c r="C2" s="93"/>
      <c r="D2" s="93"/>
      <c r="E2" s="93"/>
      <c r="F2" s="93"/>
      <c r="G2" s="93"/>
      <c r="H2" s="93"/>
      <c r="I2" s="93"/>
      <c r="J2" s="93"/>
      <c r="K2" s="94"/>
      <c r="L2" s="94"/>
      <c r="M2" s="94"/>
      <c r="N2" s="101" t="s">
        <v>97</v>
      </c>
      <c r="O2" s="101"/>
      <c r="P2" s="101"/>
      <c r="Q2" s="101"/>
    </row>
    <row r="3" spans="1:17" ht="27.75" x14ac:dyDescent="0.4">
      <c r="A3" s="93"/>
      <c r="B3" s="93"/>
      <c r="C3" s="93"/>
      <c r="D3" s="93"/>
      <c r="E3" s="93"/>
      <c r="F3" s="93"/>
      <c r="G3" s="93"/>
      <c r="H3" s="93"/>
      <c r="I3" s="93"/>
      <c r="J3" s="93"/>
      <c r="K3" s="94"/>
      <c r="L3" s="94"/>
      <c r="M3" s="94"/>
      <c r="N3" s="101" t="s">
        <v>98</v>
      </c>
      <c r="O3" s="101"/>
      <c r="P3" s="101"/>
      <c r="Q3" s="101"/>
    </row>
    <row r="4" spans="1:17" ht="27.75" x14ac:dyDescent="0.4">
      <c r="A4" s="93"/>
      <c r="B4" s="93"/>
      <c r="C4" s="93"/>
      <c r="D4" s="93"/>
      <c r="E4" s="93"/>
      <c r="F4" s="93"/>
      <c r="G4" s="93"/>
      <c r="H4" s="93"/>
      <c r="I4" s="93"/>
      <c r="J4" s="93"/>
      <c r="K4" s="94"/>
      <c r="L4" s="94"/>
      <c r="M4" s="94"/>
      <c r="N4" s="101" t="s">
        <v>99</v>
      </c>
      <c r="O4" s="101"/>
      <c r="P4" s="101"/>
      <c r="Q4" s="101"/>
    </row>
    <row r="5" spans="1:17" ht="27.75" x14ac:dyDescent="0.4">
      <c r="A5" s="93"/>
      <c r="B5" s="93"/>
      <c r="C5" s="93"/>
      <c r="D5" s="93"/>
      <c r="E5" s="93"/>
      <c r="F5" s="93"/>
      <c r="G5" s="93"/>
      <c r="H5" s="93"/>
      <c r="I5" s="93"/>
      <c r="J5" s="93"/>
      <c r="K5" s="94"/>
      <c r="L5" s="94"/>
      <c r="M5" s="94"/>
      <c r="N5" s="101" t="s">
        <v>100</v>
      </c>
      <c r="O5" s="101"/>
      <c r="P5" s="101"/>
      <c r="Q5" s="101"/>
    </row>
    <row r="6" spans="1:17" ht="27.75" x14ac:dyDescent="0.4">
      <c r="A6" s="93"/>
      <c r="B6" s="93"/>
      <c r="C6" s="93"/>
      <c r="D6" s="93"/>
      <c r="E6" s="93"/>
      <c r="F6" s="93"/>
      <c r="G6" s="93"/>
      <c r="H6" s="93"/>
      <c r="I6" s="93"/>
      <c r="J6" s="93"/>
      <c r="K6" s="76"/>
      <c r="L6" s="76"/>
      <c r="M6" s="95"/>
      <c r="N6" s="76"/>
      <c r="O6" s="95"/>
      <c r="P6" s="95"/>
      <c r="Q6" s="95"/>
    </row>
    <row r="7" spans="1:17" ht="27.75" x14ac:dyDescent="0.4">
      <c r="A7" s="93"/>
      <c r="B7" s="93"/>
      <c r="C7" s="93"/>
      <c r="D7" s="93"/>
      <c r="E7" s="93"/>
      <c r="F7" s="93"/>
      <c r="G7" s="93"/>
      <c r="H7" s="93"/>
      <c r="I7" s="93"/>
      <c r="J7" s="93"/>
      <c r="K7" s="94"/>
      <c r="L7" s="94"/>
      <c r="M7" s="94"/>
      <c r="N7" s="101" t="s">
        <v>101</v>
      </c>
      <c r="O7" s="101"/>
      <c r="P7" s="101"/>
      <c r="Q7" s="101"/>
    </row>
    <row r="8" spans="1:17" ht="27.75" x14ac:dyDescent="0.4">
      <c r="A8" s="93"/>
      <c r="B8" s="93"/>
      <c r="C8" s="93"/>
      <c r="D8" s="93"/>
      <c r="E8" s="93"/>
      <c r="F8" s="93"/>
      <c r="G8" s="93"/>
      <c r="H8" s="93"/>
      <c r="I8" s="93"/>
      <c r="J8" s="93"/>
      <c r="K8" s="96"/>
      <c r="L8" s="96"/>
      <c r="M8" s="96"/>
      <c r="N8" s="96"/>
      <c r="O8" s="96"/>
      <c r="P8" s="96"/>
      <c r="Q8" s="96"/>
    </row>
    <row r="9" spans="1:17" ht="27.75" x14ac:dyDescent="0.4">
      <c r="A9" s="93"/>
      <c r="B9" s="93"/>
      <c r="C9" s="93"/>
      <c r="D9" s="93"/>
      <c r="E9" s="93"/>
      <c r="F9" s="93"/>
      <c r="G9" s="93"/>
      <c r="H9" s="93"/>
      <c r="I9" s="93"/>
      <c r="J9" s="93"/>
      <c r="K9" s="97"/>
      <c r="L9" s="97"/>
      <c r="M9" s="97"/>
      <c r="N9" s="101" t="s">
        <v>102</v>
      </c>
      <c r="O9" s="101"/>
      <c r="P9" s="101"/>
      <c r="Q9" s="101"/>
    </row>
    <row r="10" spans="1:17" ht="27.75" x14ac:dyDescent="0.4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7"/>
      <c r="L10" s="97"/>
      <c r="M10" s="97"/>
      <c r="N10" s="101" t="s">
        <v>103</v>
      </c>
      <c r="O10" s="101"/>
      <c r="P10" s="101"/>
      <c r="Q10" s="101"/>
    </row>
    <row r="11" spans="1:17" ht="27.75" x14ac:dyDescent="0.4">
      <c r="A11" s="93"/>
      <c r="B11" s="93"/>
      <c r="C11" s="93"/>
      <c r="D11" s="93"/>
      <c r="E11" s="93"/>
      <c r="F11" s="93"/>
      <c r="G11" s="93"/>
      <c r="H11" s="93"/>
      <c r="I11" s="93"/>
      <c r="J11" s="93"/>
      <c r="K11" s="97"/>
      <c r="L11" s="97"/>
      <c r="M11" s="97"/>
      <c r="N11" s="101" t="s">
        <v>104</v>
      </c>
      <c r="O11" s="101"/>
      <c r="P11" s="101"/>
      <c r="Q11" s="101"/>
    </row>
    <row r="12" spans="1:17" ht="27.75" customHeight="1" x14ac:dyDescent="0.4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7"/>
      <c r="L12" s="97"/>
      <c r="M12" s="97"/>
      <c r="N12" s="101" t="s">
        <v>105</v>
      </c>
      <c r="O12" s="101"/>
      <c r="P12" s="101"/>
      <c r="Q12" s="101"/>
    </row>
    <row r="13" spans="1:17" ht="27.75" x14ac:dyDescent="0.4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7"/>
      <c r="L13" s="97"/>
      <c r="M13" s="97"/>
      <c r="N13" s="101" t="s">
        <v>118</v>
      </c>
      <c r="O13" s="101"/>
      <c r="P13" s="101"/>
      <c r="Q13" s="101"/>
    </row>
    <row r="14" spans="1:17" ht="27.75" x14ac:dyDescent="0.4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</row>
    <row r="15" spans="1:17" ht="27.75" x14ac:dyDescent="0.4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</row>
    <row r="16" spans="1:17" ht="77.25" customHeight="1" x14ac:dyDescent="0.35">
      <c r="A16" s="100" t="s">
        <v>106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</row>
    <row r="17" spans="1:19" s="1" customFormat="1" ht="27.75" x14ac:dyDescent="0.4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spans="1:19" s="1" customFormat="1" ht="27.75" x14ac:dyDescent="0.4">
      <c r="A18" s="102" t="s">
        <v>27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9" s="35" customFormat="1" ht="27.75" x14ac:dyDescent="0.4">
      <c r="A19" s="117" t="s">
        <v>26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</row>
    <row r="20" spans="1:19" s="35" customFormat="1" ht="27.75" x14ac:dyDescent="0.4">
      <c r="A20" s="98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spans="1:19" x14ac:dyDescent="0.25">
      <c r="A21" s="4"/>
      <c r="B21" s="2"/>
      <c r="C21" s="5"/>
      <c r="D21" s="5"/>
      <c r="E21" s="5"/>
      <c r="F21" s="5"/>
      <c r="G21" s="5"/>
      <c r="H21" s="5"/>
      <c r="I21" s="51"/>
      <c r="J21" s="119"/>
      <c r="K21" s="119"/>
      <c r="L21" s="119"/>
      <c r="M21" s="119"/>
      <c r="N21" s="120"/>
      <c r="O21" s="120"/>
      <c r="P21" s="120"/>
      <c r="Q21" s="120"/>
    </row>
    <row r="22" spans="1:19" ht="15.75" customHeight="1" x14ac:dyDescent="0.25">
      <c r="A22" s="109" t="s">
        <v>1</v>
      </c>
      <c r="B22" s="109" t="s">
        <v>28</v>
      </c>
      <c r="C22" s="110" t="s">
        <v>16</v>
      </c>
      <c r="D22" s="110"/>
      <c r="E22" s="105"/>
      <c r="F22" s="111" t="s">
        <v>2</v>
      </c>
      <c r="G22" s="106" t="s">
        <v>44</v>
      </c>
      <c r="H22" s="106" t="s">
        <v>31</v>
      </c>
      <c r="I22" s="109" t="s">
        <v>33</v>
      </c>
      <c r="J22" s="109"/>
      <c r="K22" s="109"/>
      <c r="L22" s="109"/>
      <c r="M22" s="109"/>
      <c r="N22" s="109"/>
      <c r="O22" s="109"/>
      <c r="P22" s="111" t="s">
        <v>37</v>
      </c>
      <c r="Q22" s="129" t="s">
        <v>34</v>
      </c>
    </row>
    <row r="23" spans="1:19" ht="15.75" customHeight="1" x14ac:dyDescent="0.25">
      <c r="A23" s="109"/>
      <c r="B23" s="109"/>
      <c r="C23" s="110"/>
      <c r="D23" s="110"/>
      <c r="E23" s="105"/>
      <c r="F23" s="112"/>
      <c r="G23" s="107"/>
      <c r="H23" s="107"/>
      <c r="I23" s="122" t="s">
        <v>43</v>
      </c>
      <c r="J23" s="123"/>
      <c r="K23" s="123"/>
      <c r="L23" s="123"/>
      <c r="M23" s="123"/>
      <c r="N23" s="123"/>
      <c r="O23" s="124"/>
      <c r="P23" s="112"/>
      <c r="Q23" s="130"/>
    </row>
    <row r="24" spans="1:19" ht="15.75" customHeight="1" x14ac:dyDescent="0.25">
      <c r="A24" s="109"/>
      <c r="B24" s="109"/>
      <c r="C24" s="105"/>
      <c r="D24" s="105"/>
      <c r="E24" s="105"/>
      <c r="F24" s="112"/>
      <c r="G24" s="107"/>
      <c r="H24" s="107"/>
      <c r="I24" s="126" t="s">
        <v>35</v>
      </c>
      <c r="J24" s="122" t="s">
        <v>42</v>
      </c>
      <c r="K24" s="123"/>
      <c r="L24" s="123"/>
      <c r="M24" s="123"/>
      <c r="N24" s="123"/>
      <c r="O24" s="124"/>
      <c r="P24" s="112"/>
      <c r="Q24" s="130"/>
    </row>
    <row r="25" spans="1:19" ht="36" customHeight="1" x14ac:dyDescent="0.25">
      <c r="A25" s="109"/>
      <c r="B25" s="109"/>
      <c r="C25" s="104" t="s">
        <v>14</v>
      </c>
      <c r="D25" s="115" t="s">
        <v>29</v>
      </c>
      <c r="E25" s="104" t="s">
        <v>30</v>
      </c>
      <c r="F25" s="112"/>
      <c r="G25" s="107"/>
      <c r="H25" s="107"/>
      <c r="I25" s="127"/>
      <c r="J25" s="114" t="s">
        <v>36</v>
      </c>
      <c r="K25" s="122" t="s">
        <v>41</v>
      </c>
      <c r="L25" s="123"/>
      <c r="M25" s="124"/>
      <c r="N25" s="114" t="s">
        <v>15</v>
      </c>
      <c r="O25" s="114" t="s">
        <v>17</v>
      </c>
      <c r="P25" s="112"/>
      <c r="Q25" s="130"/>
    </row>
    <row r="26" spans="1:19" ht="97.5" customHeight="1" x14ac:dyDescent="0.25">
      <c r="A26" s="109"/>
      <c r="B26" s="109"/>
      <c r="C26" s="105"/>
      <c r="D26" s="116"/>
      <c r="E26" s="105"/>
      <c r="F26" s="113"/>
      <c r="G26" s="108"/>
      <c r="H26" s="108"/>
      <c r="I26" s="128"/>
      <c r="J26" s="105"/>
      <c r="K26" s="80" t="s">
        <v>38</v>
      </c>
      <c r="L26" s="80" t="s">
        <v>39</v>
      </c>
      <c r="M26" s="80" t="s">
        <v>40</v>
      </c>
      <c r="N26" s="105"/>
      <c r="O26" s="105"/>
      <c r="P26" s="112"/>
      <c r="Q26" s="130"/>
    </row>
    <row r="27" spans="1:19" ht="15" customHeight="1" x14ac:dyDescent="0.25">
      <c r="A27" s="109"/>
      <c r="B27" s="109"/>
      <c r="C27" s="6" t="s">
        <v>13</v>
      </c>
      <c r="D27" s="79" t="s">
        <v>13</v>
      </c>
      <c r="E27" s="6" t="s">
        <v>13</v>
      </c>
      <c r="F27" s="7" t="s">
        <v>3</v>
      </c>
      <c r="G27" s="8" t="s">
        <v>4</v>
      </c>
      <c r="H27" s="78" t="s">
        <v>32</v>
      </c>
      <c r="I27" s="52" t="s">
        <v>5</v>
      </c>
      <c r="J27" s="7" t="s">
        <v>5</v>
      </c>
      <c r="K27" s="77"/>
      <c r="L27" s="77"/>
      <c r="M27" s="77"/>
      <c r="N27" s="7" t="s">
        <v>5</v>
      </c>
      <c r="O27" s="7" t="s">
        <v>5</v>
      </c>
      <c r="P27" s="113"/>
      <c r="Q27" s="131"/>
    </row>
    <row r="28" spans="1:19" x14ac:dyDescent="0.25">
      <c r="A28" s="7">
        <v>1</v>
      </c>
      <c r="B28" s="77">
        <v>2</v>
      </c>
      <c r="C28" s="77">
        <v>3</v>
      </c>
      <c r="D28" s="77">
        <v>4</v>
      </c>
      <c r="E28" s="77">
        <v>5</v>
      </c>
      <c r="F28" s="77">
        <v>6</v>
      </c>
      <c r="G28" s="77">
        <v>7</v>
      </c>
      <c r="H28" s="77">
        <v>8</v>
      </c>
      <c r="I28" s="77">
        <v>9</v>
      </c>
      <c r="J28" s="77">
        <v>10</v>
      </c>
      <c r="K28" s="77">
        <v>11</v>
      </c>
      <c r="L28" s="77">
        <v>12</v>
      </c>
      <c r="M28" s="77">
        <v>13</v>
      </c>
      <c r="N28" s="77">
        <v>14</v>
      </c>
      <c r="O28" s="77">
        <v>15</v>
      </c>
      <c r="P28" s="77">
        <v>16</v>
      </c>
      <c r="Q28" s="77">
        <v>17</v>
      </c>
      <c r="R28" s="9"/>
    </row>
    <row r="29" spans="1:19" s="15" customFormat="1" ht="45" customHeight="1" x14ac:dyDescent="0.25">
      <c r="A29" s="125" t="s">
        <v>18</v>
      </c>
      <c r="B29" s="125"/>
      <c r="C29" s="12" t="s">
        <v>6</v>
      </c>
      <c r="D29" s="12" t="s">
        <v>6</v>
      </c>
      <c r="E29" s="12" t="s">
        <v>6</v>
      </c>
      <c r="F29" s="13">
        <f>SUM(F30:F45)</f>
        <v>22195.8</v>
      </c>
      <c r="G29" s="37">
        <v>484</v>
      </c>
      <c r="H29" s="37" t="s">
        <v>6</v>
      </c>
      <c r="I29" s="53">
        <f>SUM(I30:I45)</f>
        <v>17204276.5</v>
      </c>
      <c r="J29" s="13">
        <f>SUM(J30:J45)</f>
        <v>2386918.1</v>
      </c>
      <c r="K29" s="13">
        <v>0</v>
      </c>
      <c r="L29" s="13">
        <v>0</v>
      </c>
      <c r="M29" s="13">
        <v>0</v>
      </c>
      <c r="N29" s="13">
        <f>SUM(N30:N45)</f>
        <v>692043.59000000008</v>
      </c>
      <c r="O29" s="13">
        <f>SUM(O30:O45)</f>
        <v>14125314.810000001</v>
      </c>
      <c r="P29" s="13" t="s">
        <v>6</v>
      </c>
      <c r="Q29" s="13" t="s">
        <v>6</v>
      </c>
      <c r="R29" s="14"/>
      <c r="S29" s="14"/>
    </row>
    <row r="30" spans="1:19" s="15" customFormat="1" ht="51" customHeight="1" x14ac:dyDescent="0.25">
      <c r="A30" s="58">
        <v>1</v>
      </c>
      <c r="B30" s="26" t="s">
        <v>22</v>
      </c>
      <c r="C30" s="60">
        <v>2</v>
      </c>
      <c r="D30" s="60">
        <v>2</v>
      </c>
      <c r="E30" s="39">
        <v>16</v>
      </c>
      <c r="F30" s="10">
        <v>640</v>
      </c>
      <c r="G30" s="84">
        <v>16</v>
      </c>
      <c r="H30" s="10" t="s">
        <v>45</v>
      </c>
      <c r="I30" s="10">
        <v>1109250</v>
      </c>
      <c r="J30" s="10">
        <v>110646.6</v>
      </c>
      <c r="K30" s="10">
        <v>0</v>
      </c>
      <c r="L30" s="10">
        <v>0</v>
      </c>
      <c r="M30" s="10">
        <v>0</v>
      </c>
      <c r="N30" s="10">
        <v>32009.71</v>
      </c>
      <c r="O30" s="10">
        <f>I30-J30-N30</f>
        <v>966593.69000000006</v>
      </c>
      <c r="P30" s="61" t="s">
        <v>56</v>
      </c>
      <c r="Q30" s="65" t="s">
        <v>25</v>
      </c>
      <c r="R30" s="69"/>
      <c r="S30" s="47"/>
    </row>
    <row r="31" spans="1:19" s="44" customFormat="1" ht="52.5" customHeight="1" x14ac:dyDescent="0.25">
      <c r="A31" s="90">
        <v>2</v>
      </c>
      <c r="B31" s="26" t="s">
        <v>20</v>
      </c>
      <c r="C31" s="60">
        <v>9</v>
      </c>
      <c r="D31" s="60">
        <v>1</v>
      </c>
      <c r="E31" s="85">
        <v>121</v>
      </c>
      <c r="F31" s="10">
        <v>10538.1</v>
      </c>
      <c r="G31" s="86">
        <v>121</v>
      </c>
      <c r="H31" s="86" t="s">
        <v>45</v>
      </c>
      <c r="I31" s="10">
        <v>3820000</v>
      </c>
      <c r="J31" s="10">
        <v>853797.46</v>
      </c>
      <c r="K31" s="10">
        <v>0</v>
      </c>
      <c r="L31" s="10">
        <v>0</v>
      </c>
      <c r="M31" s="10">
        <v>0</v>
      </c>
      <c r="N31" s="10">
        <v>254070.87</v>
      </c>
      <c r="O31" s="10">
        <f t="shared" ref="O31:O45" si="0">I31-J31-N31</f>
        <v>2712131.67</v>
      </c>
      <c r="P31" s="61" t="s">
        <v>56</v>
      </c>
      <c r="Q31" s="65" t="s">
        <v>25</v>
      </c>
      <c r="R31" s="70"/>
      <c r="S31" s="47"/>
    </row>
    <row r="32" spans="1:19" s="44" customFormat="1" ht="57.75" customHeight="1" x14ac:dyDescent="0.25">
      <c r="A32" s="90">
        <v>3</v>
      </c>
      <c r="B32" s="26" t="s">
        <v>21</v>
      </c>
      <c r="C32" s="60">
        <v>9</v>
      </c>
      <c r="D32" s="60">
        <v>1</v>
      </c>
      <c r="E32" s="85">
        <v>80</v>
      </c>
      <c r="F32" s="10">
        <v>4869.5</v>
      </c>
      <c r="G32" s="86">
        <v>80</v>
      </c>
      <c r="H32" s="86" t="s">
        <v>45</v>
      </c>
      <c r="I32" s="10">
        <v>1910000</v>
      </c>
      <c r="J32" s="10">
        <v>576890.48</v>
      </c>
      <c r="K32" s="10">
        <v>0</v>
      </c>
      <c r="L32" s="10">
        <v>0</v>
      </c>
      <c r="M32" s="10">
        <v>0</v>
      </c>
      <c r="N32" s="10">
        <v>164861.04</v>
      </c>
      <c r="O32" s="10">
        <f>I32-J32-N32</f>
        <v>1168248.48</v>
      </c>
      <c r="P32" s="61" t="s">
        <v>56</v>
      </c>
      <c r="Q32" s="65" t="s">
        <v>25</v>
      </c>
      <c r="R32" s="70"/>
      <c r="S32" s="47"/>
    </row>
    <row r="33" spans="1:19" s="15" customFormat="1" ht="56.25" customHeight="1" x14ac:dyDescent="0.25">
      <c r="A33" s="90">
        <v>4</v>
      </c>
      <c r="B33" s="55" t="s">
        <v>23</v>
      </c>
      <c r="C33" s="60">
        <v>2</v>
      </c>
      <c r="D33" s="60">
        <v>3</v>
      </c>
      <c r="E33" s="39">
        <v>16</v>
      </c>
      <c r="F33" s="10">
        <v>822.5</v>
      </c>
      <c r="G33" s="63">
        <v>12</v>
      </c>
      <c r="H33" s="86" t="s">
        <v>45</v>
      </c>
      <c r="I33" s="10">
        <v>1848437</v>
      </c>
      <c r="J33" s="10">
        <v>139890.65</v>
      </c>
      <c r="K33" s="10">
        <v>0</v>
      </c>
      <c r="L33" s="10">
        <v>0</v>
      </c>
      <c r="M33" s="10">
        <v>0</v>
      </c>
      <c r="N33" s="10">
        <v>39823.81</v>
      </c>
      <c r="O33" s="10">
        <f t="shared" si="0"/>
        <v>1668722.54</v>
      </c>
      <c r="P33" s="61" t="s">
        <v>56</v>
      </c>
      <c r="Q33" s="65" t="s">
        <v>25</v>
      </c>
      <c r="R33" s="70"/>
      <c r="S33" s="47"/>
    </row>
    <row r="34" spans="1:19" s="15" customFormat="1" ht="54" customHeight="1" x14ac:dyDescent="0.25">
      <c r="A34" s="90">
        <v>5</v>
      </c>
      <c r="B34" s="55" t="s">
        <v>24</v>
      </c>
      <c r="C34" s="62">
        <v>2</v>
      </c>
      <c r="D34" s="62">
        <v>1</v>
      </c>
      <c r="E34" s="39">
        <v>8</v>
      </c>
      <c r="F34" s="10">
        <v>396.4</v>
      </c>
      <c r="G34" s="86">
        <v>8</v>
      </c>
      <c r="H34" s="86" t="s">
        <v>45</v>
      </c>
      <c r="I34" s="10">
        <v>654000</v>
      </c>
      <c r="J34" s="10">
        <v>61847.29</v>
      </c>
      <c r="K34" s="10">
        <v>0</v>
      </c>
      <c r="L34" s="10">
        <v>0</v>
      </c>
      <c r="M34" s="10">
        <v>0</v>
      </c>
      <c r="N34" s="10">
        <v>17534.810000000001</v>
      </c>
      <c r="O34" s="10">
        <f t="shared" si="0"/>
        <v>574617.89999999991</v>
      </c>
      <c r="P34" s="61" t="s">
        <v>56</v>
      </c>
      <c r="Q34" s="65" t="s">
        <v>25</v>
      </c>
      <c r="R34" s="70"/>
      <c r="S34" s="47"/>
    </row>
    <row r="35" spans="1:19" s="15" customFormat="1" ht="55.5" customHeight="1" x14ac:dyDescent="0.25">
      <c r="A35" s="90">
        <v>6</v>
      </c>
      <c r="B35" s="82" t="s">
        <v>48</v>
      </c>
      <c r="C35" s="60">
        <v>2</v>
      </c>
      <c r="D35" s="60">
        <v>2</v>
      </c>
      <c r="E35" s="60">
        <v>8</v>
      </c>
      <c r="F35" s="10">
        <v>366</v>
      </c>
      <c r="G35" s="86">
        <v>18</v>
      </c>
      <c r="H35" s="86" t="s">
        <v>45</v>
      </c>
      <c r="I35" s="10">
        <v>454600</v>
      </c>
      <c r="J35" s="10">
        <v>33546.01</v>
      </c>
      <c r="K35" s="10">
        <v>0</v>
      </c>
      <c r="L35" s="10">
        <v>0</v>
      </c>
      <c r="M35" s="10">
        <v>0</v>
      </c>
      <c r="N35" s="10">
        <v>9502.08</v>
      </c>
      <c r="O35" s="10">
        <f t="shared" si="0"/>
        <v>411551.91</v>
      </c>
      <c r="P35" s="61" t="s">
        <v>56</v>
      </c>
      <c r="Q35" s="65" t="s">
        <v>25</v>
      </c>
      <c r="R35" s="70"/>
      <c r="S35" s="47"/>
    </row>
    <row r="36" spans="1:19" s="15" customFormat="1" ht="54.75" customHeight="1" x14ac:dyDescent="0.25">
      <c r="A36" s="90">
        <v>7</v>
      </c>
      <c r="B36" s="82" t="s">
        <v>49</v>
      </c>
      <c r="C36" s="60">
        <v>2</v>
      </c>
      <c r="D36" s="60">
        <v>2</v>
      </c>
      <c r="E36" s="60">
        <v>8</v>
      </c>
      <c r="F36" s="10">
        <v>378</v>
      </c>
      <c r="G36" s="86">
        <v>9</v>
      </c>
      <c r="H36" s="86" t="s">
        <v>45</v>
      </c>
      <c r="I36" s="10">
        <v>479700</v>
      </c>
      <c r="J36" s="10">
        <v>43458.13</v>
      </c>
      <c r="K36" s="10">
        <v>0</v>
      </c>
      <c r="L36" s="10">
        <v>0</v>
      </c>
      <c r="M36" s="10">
        <v>0</v>
      </c>
      <c r="N36" s="10">
        <v>12116.17</v>
      </c>
      <c r="O36" s="10">
        <f t="shared" si="0"/>
        <v>424125.7</v>
      </c>
      <c r="P36" s="61" t="s">
        <v>56</v>
      </c>
      <c r="Q36" s="65" t="s">
        <v>25</v>
      </c>
      <c r="R36" s="70"/>
      <c r="S36" s="47"/>
    </row>
    <row r="37" spans="1:19" s="15" customFormat="1" ht="57.75" customHeight="1" x14ac:dyDescent="0.25">
      <c r="A37" s="90">
        <v>8</v>
      </c>
      <c r="B37" s="82" t="s">
        <v>50</v>
      </c>
      <c r="C37" s="60">
        <v>2</v>
      </c>
      <c r="D37" s="60">
        <v>2</v>
      </c>
      <c r="E37" s="60">
        <v>16</v>
      </c>
      <c r="F37" s="10">
        <v>378</v>
      </c>
      <c r="G37" s="86">
        <v>14</v>
      </c>
      <c r="H37" s="86" t="s">
        <v>45</v>
      </c>
      <c r="I37" s="10">
        <v>823200</v>
      </c>
      <c r="J37" s="10">
        <v>52791.040000000001</v>
      </c>
      <c r="K37" s="10">
        <v>0</v>
      </c>
      <c r="L37" s="10">
        <v>0</v>
      </c>
      <c r="M37" s="10">
        <v>0</v>
      </c>
      <c r="N37" s="10">
        <v>15031.32</v>
      </c>
      <c r="O37" s="10">
        <f t="shared" si="0"/>
        <v>755377.64</v>
      </c>
      <c r="P37" s="61" t="s">
        <v>56</v>
      </c>
      <c r="Q37" s="65" t="s">
        <v>25</v>
      </c>
      <c r="R37" s="70"/>
      <c r="S37" s="47"/>
    </row>
    <row r="38" spans="1:19" s="15" customFormat="1" ht="52.5" customHeight="1" x14ac:dyDescent="0.25">
      <c r="A38" s="90">
        <v>9</v>
      </c>
      <c r="B38" s="82" t="s">
        <v>51</v>
      </c>
      <c r="C38" s="60">
        <v>2</v>
      </c>
      <c r="D38" s="60">
        <v>2</v>
      </c>
      <c r="E38" s="60">
        <v>8</v>
      </c>
      <c r="F38" s="10">
        <v>375</v>
      </c>
      <c r="G38" s="86">
        <v>9</v>
      </c>
      <c r="H38" s="86" t="s">
        <v>45</v>
      </c>
      <c r="I38" s="10">
        <v>599250</v>
      </c>
      <c r="J38" s="10">
        <v>35261.5</v>
      </c>
      <c r="K38" s="10">
        <v>0</v>
      </c>
      <c r="L38" s="10">
        <v>0</v>
      </c>
      <c r="M38" s="10">
        <v>0</v>
      </c>
      <c r="N38" s="10">
        <v>9976.67</v>
      </c>
      <c r="O38" s="10">
        <f t="shared" si="0"/>
        <v>554011.82999999996</v>
      </c>
      <c r="P38" s="61" t="s">
        <v>56</v>
      </c>
      <c r="Q38" s="65" t="s">
        <v>25</v>
      </c>
      <c r="R38" s="70"/>
      <c r="S38" s="47"/>
    </row>
    <row r="39" spans="1:19" s="15" customFormat="1" ht="54.75" customHeight="1" x14ac:dyDescent="0.25">
      <c r="A39" s="90">
        <v>10</v>
      </c>
      <c r="B39" s="82" t="s">
        <v>52</v>
      </c>
      <c r="C39" s="60">
        <v>2</v>
      </c>
      <c r="D39" s="60">
        <v>2</v>
      </c>
      <c r="E39" s="60">
        <v>8</v>
      </c>
      <c r="F39" s="10">
        <v>366</v>
      </c>
      <c r="G39" s="86">
        <v>18</v>
      </c>
      <c r="H39" s="86" t="s">
        <v>45</v>
      </c>
      <c r="I39" s="10">
        <v>845600</v>
      </c>
      <c r="J39" s="10">
        <v>49664.85</v>
      </c>
      <c r="K39" s="10">
        <v>0</v>
      </c>
      <c r="L39" s="10">
        <v>0</v>
      </c>
      <c r="M39" s="10">
        <v>0</v>
      </c>
      <c r="N39" s="10">
        <v>14094.04</v>
      </c>
      <c r="O39" s="10">
        <f t="shared" si="0"/>
        <v>781841.11</v>
      </c>
      <c r="P39" s="61" t="s">
        <v>56</v>
      </c>
      <c r="Q39" s="65" t="s">
        <v>25</v>
      </c>
      <c r="R39" s="70"/>
      <c r="S39" s="47"/>
    </row>
    <row r="40" spans="1:19" s="15" customFormat="1" ht="54.75" customHeight="1" x14ac:dyDescent="0.25">
      <c r="A40" s="90">
        <v>11</v>
      </c>
      <c r="B40" s="82" t="s">
        <v>46</v>
      </c>
      <c r="C40" s="60">
        <v>2</v>
      </c>
      <c r="D40" s="60">
        <v>1</v>
      </c>
      <c r="E40" s="60">
        <v>8</v>
      </c>
      <c r="F40" s="10">
        <v>408</v>
      </c>
      <c r="G40" s="86">
        <v>9</v>
      </c>
      <c r="H40" s="86" t="s">
        <v>45</v>
      </c>
      <c r="I40" s="10">
        <v>757988</v>
      </c>
      <c r="J40" s="10">
        <v>48228.85</v>
      </c>
      <c r="K40" s="10">
        <v>0</v>
      </c>
      <c r="L40" s="10">
        <v>0</v>
      </c>
      <c r="M40" s="10">
        <v>0</v>
      </c>
      <c r="N40" s="10">
        <v>13706</v>
      </c>
      <c r="O40" s="10">
        <f t="shared" si="0"/>
        <v>696053.15</v>
      </c>
      <c r="P40" s="61" t="s">
        <v>56</v>
      </c>
      <c r="Q40" s="65" t="s">
        <v>25</v>
      </c>
      <c r="R40" s="70"/>
      <c r="S40" s="47"/>
    </row>
    <row r="41" spans="1:19" s="15" customFormat="1" ht="54.75" customHeight="1" x14ac:dyDescent="0.25">
      <c r="A41" s="90">
        <v>12</v>
      </c>
      <c r="B41" s="81" t="s">
        <v>58</v>
      </c>
      <c r="C41" s="60">
        <v>2</v>
      </c>
      <c r="D41" s="60">
        <v>1</v>
      </c>
      <c r="E41" s="60">
        <v>8</v>
      </c>
      <c r="F41" s="10">
        <v>398</v>
      </c>
      <c r="G41" s="86">
        <v>13</v>
      </c>
      <c r="H41" s="86" t="s">
        <v>45</v>
      </c>
      <c r="I41" s="10">
        <v>417600</v>
      </c>
      <c r="J41" s="10">
        <v>38167.379999999997</v>
      </c>
      <c r="K41" s="10">
        <v>0</v>
      </c>
      <c r="L41" s="10">
        <v>0</v>
      </c>
      <c r="M41" s="10">
        <v>0</v>
      </c>
      <c r="N41" s="10">
        <v>10857.54</v>
      </c>
      <c r="O41" s="10">
        <f t="shared" si="0"/>
        <v>368575.08</v>
      </c>
      <c r="P41" s="61" t="s">
        <v>56</v>
      </c>
      <c r="Q41" s="65" t="s">
        <v>25</v>
      </c>
      <c r="R41" s="70"/>
      <c r="S41" s="47"/>
    </row>
    <row r="42" spans="1:19" s="15" customFormat="1" ht="51.75" customHeight="1" x14ac:dyDescent="0.25">
      <c r="A42" s="90">
        <v>13</v>
      </c>
      <c r="B42" s="82" t="s">
        <v>53</v>
      </c>
      <c r="C42" s="60">
        <v>2</v>
      </c>
      <c r="D42" s="60">
        <v>2</v>
      </c>
      <c r="E42" s="60">
        <v>16</v>
      </c>
      <c r="F42" s="10">
        <v>612</v>
      </c>
      <c r="G42" s="86">
        <v>35</v>
      </c>
      <c r="H42" s="86" t="s">
        <v>45</v>
      </c>
      <c r="I42" s="10">
        <v>1168920</v>
      </c>
      <c r="J42" s="10">
        <v>79990.490000000005</v>
      </c>
      <c r="K42" s="10">
        <v>0</v>
      </c>
      <c r="L42" s="10">
        <v>0</v>
      </c>
      <c r="M42" s="10">
        <v>0</v>
      </c>
      <c r="N42" s="10">
        <v>22853.119999999999</v>
      </c>
      <c r="O42" s="10">
        <f t="shared" si="0"/>
        <v>1066076.3899999999</v>
      </c>
      <c r="P42" s="61" t="s">
        <v>56</v>
      </c>
      <c r="Q42" s="65" t="s">
        <v>25</v>
      </c>
      <c r="R42" s="70"/>
      <c r="S42" s="47"/>
    </row>
    <row r="43" spans="1:19" s="15" customFormat="1" ht="51.75" customHeight="1" x14ac:dyDescent="0.25">
      <c r="A43" s="90">
        <v>14</v>
      </c>
      <c r="B43" s="82" t="s">
        <v>54</v>
      </c>
      <c r="C43" s="60">
        <v>2</v>
      </c>
      <c r="D43" s="60">
        <v>2</v>
      </c>
      <c r="E43" s="60">
        <v>16</v>
      </c>
      <c r="F43" s="10">
        <v>629</v>
      </c>
      <c r="G43" s="86">
        <v>40</v>
      </c>
      <c r="H43" s="86" t="s">
        <v>45</v>
      </c>
      <c r="I43" s="10">
        <v>1033821</v>
      </c>
      <c r="J43" s="10">
        <v>122878.68</v>
      </c>
      <c r="K43" s="10">
        <v>0</v>
      </c>
      <c r="L43" s="10">
        <v>0</v>
      </c>
      <c r="M43" s="10">
        <v>0</v>
      </c>
      <c r="N43" s="10">
        <v>35364.769999999997</v>
      </c>
      <c r="O43" s="10">
        <f t="shared" si="0"/>
        <v>875577.55</v>
      </c>
      <c r="P43" s="61" t="s">
        <v>56</v>
      </c>
      <c r="Q43" s="65" t="s">
        <v>25</v>
      </c>
      <c r="R43" s="70"/>
      <c r="S43" s="47"/>
    </row>
    <row r="44" spans="1:19" ht="53.25" customHeight="1" x14ac:dyDescent="0.25">
      <c r="A44" s="90">
        <v>15</v>
      </c>
      <c r="B44" s="82" t="s">
        <v>47</v>
      </c>
      <c r="C44" s="83">
        <v>2</v>
      </c>
      <c r="D44" s="83">
        <v>2</v>
      </c>
      <c r="E44" s="83">
        <v>12</v>
      </c>
      <c r="F44" s="10">
        <v>729</v>
      </c>
      <c r="G44" s="83">
        <v>35</v>
      </c>
      <c r="H44" s="86" t="s">
        <v>45</v>
      </c>
      <c r="I44" s="10">
        <v>797410.5</v>
      </c>
      <c r="J44" s="10">
        <v>113005.66</v>
      </c>
      <c r="K44" s="10">
        <v>0</v>
      </c>
      <c r="L44" s="10">
        <v>0</v>
      </c>
      <c r="M44" s="10">
        <v>0</v>
      </c>
      <c r="N44" s="10">
        <v>32075.99</v>
      </c>
      <c r="O44" s="10">
        <f t="shared" si="0"/>
        <v>652328.85</v>
      </c>
      <c r="P44" s="61" t="s">
        <v>56</v>
      </c>
      <c r="Q44" s="65" t="s">
        <v>25</v>
      </c>
    </row>
    <row r="45" spans="1:19" ht="54" customHeight="1" x14ac:dyDescent="0.25">
      <c r="A45" s="90">
        <v>16</v>
      </c>
      <c r="B45" s="82" t="s">
        <v>55</v>
      </c>
      <c r="C45" s="39">
        <v>2</v>
      </c>
      <c r="D45" s="39">
        <v>1</v>
      </c>
      <c r="E45" s="39">
        <v>4</v>
      </c>
      <c r="F45" s="10">
        <v>290.3</v>
      </c>
      <c r="G45" s="38">
        <v>8</v>
      </c>
      <c r="H45" s="86" t="s">
        <v>45</v>
      </c>
      <c r="I45" s="10">
        <v>484500</v>
      </c>
      <c r="J45" s="10">
        <v>26853.03</v>
      </c>
      <c r="K45" s="10">
        <v>0</v>
      </c>
      <c r="L45" s="10">
        <v>0</v>
      </c>
      <c r="M45" s="10">
        <v>0</v>
      </c>
      <c r="N45" s="10">
        <v>8165.65</v>
      </c>
      <c r="O45" s="10">
        <f t="shared" si="0"/>
        <v>449481.31999999995</v>
      </c>
      <c r="P45" s="61" t="s">
        <v>56</v>
      </c>
      <c r="Q45" s="65" t="s">
        <v>25</v>
      </c>
    </row>
    <row r="47" spans="1:19" x14ac:dyDescent="0.25">
      <c r="A47" s="121" t="s">
        <v>57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</row>
  </sheetData>
  <autoFilter ref="A28:S43" xr:uid="{00000000-0009-0000-0000-000000000000}"/>
  <mergeCells count="36">
    <mergeCell ref="A47:Q47"/>
    <mergeCell ref="P22:P27"/>
    <mergeCell ref="I23:O23"/>
    <mergeCell ref="K25:M25"/>
    <mergeCell ref="J24:O24"/>
    <mergeCell ref="A29:B29"/>
    <mergeCell ref="O25:O26"/>
    <mergeCell ref="I24:I26"/>
    <mergeCell ref="Q22:Q27"/>
    <mergeCell ref="C25:C26"/>
    <mergeCell ref="J25:J26"/>
    <mergeCell ref="A18:Q18"/>
    <mergeCell ref="E25:E26"/>
    <mergeCell ref="G22:G26"/>
    <mergeCell ref="A22:A27"/>
    <mergeCell ref="C22:E24"/>
    <mergeCell ref="I22:O22"/>
    <mergeCell ref="F22:F26"/>
    <mergeCell ref="N25:N26"/>
    <mergeCell ref="D25:D26"/>
    <mergeCell ref="H22:H26"/>
    <mergeCell ref="A19:Q19"/>
    <mergeCell ref="J21:Q21"/>
    <mergeCell ref="B22:B27"/>
    <mergeCell ref="A16:Q16"/>
    <mergeCell ref="N1:Q1"/>
    <mergeCell ref="N2:Q2"/>
    <mergeCell ref="N3:Q3"/>
    <mergeCell ref="N4:Q4"/>
    <mergeCell ref="N5:Q5"/>
    <mergeCell ref="N7:Q7"/>
    <mergeCell ref="N9:Q9"/>
    <mergeCell ref="N10:Q10"/>
    <mergeCell ref="N11:Q11"/>
    <mergeCell ref="N12:Q12"/>
    <mergeCell ref="N13:Q13"/>
  </mergeCells>
  <phoneticPr fontId="1" type="noConversion"/>
  <conditionalFormatting sqref="C30:D33 C35:E43 P30:P45">
    <cfRule type="expression" dxfId="0" priority="49">
      <formula>VALUE(#REF!)</formula>
    </cfRule>
  </conditionalFormatting>
  <printOptions horizontalCentered="1"/>
  <pageMargins left="0.31496062992125984" right="0.70866141732283472" top="0.59055118110236227" bottom="0.15748031496062992" header="0.31496062992125984" footer="0.31496062992125984"/>
  <pageSetup paperSize="9" scale="61" fitToHeight="0" orientation="landscape" useFirstPageNumber="1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7"/>
  <sheetViews>
    <sheetView topLeftCell="A24" zoomScale="70" zoomScaleNormal="70" zoomScaleSheetLayoutView="70" workbookViewId="0">
      <selection activeCell="A4" sqref="A4:S31"/>
    </sheetView>
  </sheetViews>
  <sheetFormatPr defaultColWidth="9.140625" defaultRowHeight="15.75" x14ac:dyDescent="0.25"/>
  <cols>
    <col min="1" max="1" width="8.28515625" style="19" customWidth="1"/>
    <col min="2" max="2" width="29.42578125" style="19" customWidth="1"/>
    <col min="3" max="3" width="20.42578125" style="19" customWidth="1"/>
    <col min="4" max="4" width="15" style="19" customWidth="1"/>
    <col min="5" max="5" width="14.42578125" style="19" customWidth="1"/>
    <col min="6" max="6" width="9.42578125" style="19" customWidth="1"/>
    <col min="7" max="7" width="14.42578125" style="19" customWidth="1"/>
    <col min="8" max="8" width="8.85546875" style="19" customWidth="1"/>
    <col min="9" max="9" width="15.7109375" style="19" customWidth="1"/>
    <col min="10" max="10" width="8.140625" style="27" customWidth="1"/>
    <col min="11" max="11" width="16" style="19" customWidth="1"/>
    <col min="12" max="12" width="12.42578125" style="19" customWidth="1"/>
    <col min="13" max="13" width="19.7109375" style="19" customWidth="1"/>
    <col min="14" max="15" width="8.140625" style="19" customWidth="1"/>
    <col min="16" max="16" width="10.7109375" style="19" customWidth="1"/>
    <col min="17" max="17" width="18" style="19" customWidth="1"/>
    <col min="18" max="18" width="8.140625" style="19" customWidth="1"/>
    <col min="19" max="19" width="14.5703125" style="19" customWidth="1"/>
    <col min="20" max="16384" width="9.140625" style="19"/>
  </cols>
  <sheetData>
    <row r="1" spans="1:19" ht="18.75" x14ac:dyDescent="0.25">
      <c r="A1" s="16"/>
      <c r="B1" s="17"/>
      <c r="C1" s="17"/>
      <c r="D1" s="17"/>
      <c r="E1" s="17"/>
      <c r="F1" s="17"/>
      <c r="G1" s="17"/>
      <c r="H1" s="17"/>
      <c r="I1" s="18"/>
      <c r="J1" s="18"/>
      <c r="K1" s="18"/>
      <c r="L1" s="18"/>
      <c r="M1" s="134"/>
      <c r="N1" s="134"/>
      <c r="O1" s="134"/>
      <c r="P1" s="134"/>
      <c r="Q1" s="134"/>
      <c r="R1" s="134"/>
      <c r="S1" s="134"/>
    </row>
    <row r="2" spans="1:19" s="3" customFormat="1" x14ac:dyDescent="0.25">
      <c r="A2" s="20"/>
      <c r="D2" s="21"/>
      <c r="E2" s="18"/>
      <c r="F2" s="18"/>
      <c r="G2" s="18"/>
      <c r="H2" s="18"/>
      <c r="I2" s="22" t="s">
        <v>0</v>
      </c>
      <c r="J2" s="22"/>
      <c r="K2" s="22"/>
      <c r="L2" s="22"/>
      <c r="M2" s="135"/>
      <c r="N2" s="135"/>
      <c r="O2" s="135"/>
      <c r="P2" s="135"/>
      <c r="Q2" s="135"/>
      <c r="R2" s="135"/>
      <c r="S2" s="135"/>
    </row>
    <row r="3" spans="1:19" x14ac:dyDescent="0.25">
      <c r="A3" s="16"/>
      <c r="B3" s="17"/>
      <c r="C3" s="17"/>
      <c r="D3" s="17"/>
      <c r="E3" s="17"/>
      <c r="F3" s="17"/>
      <c r="G3" s="17"/>
      <c r="H3" s="17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</row>
    <row r="4" spans="1:19" ht="33.75" x14ac:dyDescent="0.25">
      <c r="A4" s="137" t="s">
        <v>59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33" x14ac:dyDescent="0.25">
      <c r="A5" s="133" t="s">
        <v>107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</row>
    <row r="6" spans="1:19" ht="33" x14ac:dyDescent="0.25">
      <c r="A6" s="133" t="s">
        <v>108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</row>
    <row r="7" spans="1:19" ht="33" x14ac:dyDescent="0.25">
      <c r="A7" s="133" t="s">
        <v>116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</row>
    <row r="8" spans="1:19" ht="33" x14ac:dyDescent="0.25">
      <c r="A8" s="133" t="s">
        <v>117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</row>
    <row r="9" spans="1:19" x14ac:dyDescent="0.25">
      <c r="A9" s="21"/>
      <c r="B9" s="21"/>
      <c r="C9" s="21"/>
      <c r="D9" s="21"/>
      <c r="E9" s="21"/>
      <c r="F9" s="145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21"/>
    </row>
    <row r="10" spans="1:19" x14ac:dyDescent="0.25">
      <c r="A10" s="139" t="s">
        <v>1</v>
      </c>
      <c r="B10" s="144" t="s">
        <v>60</v>
      </c>
      <c r="C10" s="147" t="s">
        <v>61</v>
      </c>
      <c r="D10" s="148" t="s">
        <v>69</v>
      </c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50"/>
    </row>
    <row r="11" spans="1:19" x14ac:dyDescent="0.25">
      <c r="A11" s="139"/>
      <c r="B11" s="144"/>
      <c r="C11" s="147"/>
      <c r="D11" s="151" t="s">
        <v>7</v>
      </c>
      <c r="E11" s="152"/>
      <c r="F11" s="152"/>
      <c r="G11" s="152"/>
      <c r="H11" s="152"/>
      <c r="I11" s="153"/>
      <c r="J11" s="140" t="s">
        <v>8</v>
      </c>
      <c r="K11" s="141"/>
      <c r="L11" s="140" t="s">
        <v>9</v>
      </c>
      <c r="M11" s="141"/>
      <c r="N11" s="140" t="s">
        <v>10</v>
      </c>
      <c r="O11" s="141"/>
      <c r="P11" s="140" t="s">
        <v>11</v>
      </c>
      <c r="Q11" s="141"/>
      <c r="R11" s="140" t="s">
        <v>12</v>
      </c>
      <c r="S11" s="141"/>
    </row>
    <row r="12" spans="1:19" ht="99" x14ac:dyDescent="0.25">
      <c r="A12" s="139"/>
      <c r="B12" s="144"/>
      <c r="C12" s="147"/>
      <c r="D12" s="23" t="s">
        <v>62</v>
      </c>
      <c r="E12" s="23" t="s">
        <v>63</v>
      </c>
      <c r="F12" s="23" t="s">
        <v>64</v>
      </c>
      <c r="G12" s="23" t="s">
        <v>65</v>
      </c>
      <c r="H12" s="23" t="s">
        <v>66</v>
      </c>
      <c r="I12" s="23" t="s">
        <v>67</v>
      </c>
      <c r="J12" s="142"/>
      <c r="K12" s="143"/>
      <c r="L12" s="142"/>
      <c r="M12" s="143"/>
      <c r="N12" s="142"/>
      <c r="O12" s="143"/>
      <c r="P12" s="142"/>
      <c r="Q12" s="143"/>
      <c r="R12" s="142"/>
      <c r="S12" s="143"/>
    </row>
    <row r="13" spans="1:19" ht="18.75" customHeight="1" x14ac:dyDescent="0.25">
      <c r="A13" s="139"/>
      <c r="B13" s="144"/>
      <c r="C13" s="24" t="s">
        <v>5</v>
      </c>
      <c r="D13" s="24" t="s">
        <v>5</v>
      </c>
      <c r="E13" s="24" t="s">
        <v>5</v>
      </c>
      <c r="F13" s="24" t="s">
        <v>5</v>
      </c>
      <c r="G13" s="24" t="s">
        <v>5</v>
      </c>
      <c r="H13" s="24" t="s">
        <v>5</v>
      </c>
      <c r="I13" s="24" t="s">
        <v>5</v>
      </c>
      <c r="J13" s="25" t="s">
        <v>13</v>
      </c>
      <c r="K13" s="24" t="s">
        <v>5</v>
      </c>
      <c r="L13" s="24" t="s">
        <v>3</v>
      </c>
      <c r="M13" s="24" t="s">
        <v>70</v>
      </c>
      <c r="N13" s="24" t="s">
        <v>3</v>
      </c>
      <c r="O13" s="24" t="s">
        <v>5</v>
      </c>
      <c r="P13" s="24" t="s">
        <v>3</v>
      </c>
      <c r="Q13" s="24" t="s">
        <v>5</v>
      </c>
      <c r="R13" s="24" t="s">
        <v>3</v>
      </c>
      <c r="S13" s="24" t="s">
        <v>5</v>
      </c>
    </row>
    <row r="14" spans="1:19" x14ac:dyDescent="0.25">
      <c r="A14" s="57">
        <v>1</v>
      </c>
      <c r="B14" s="57">
        <v>2</v>
      </c>
      <c r="C14" s="57">
        <v>3</v>
      </c>
      <c r="D14" s="57">
        <v>4</v>
      </c>
      <c r="E14" s="57">
        <v>5</v>
      </c>
      <c r="F14" s="57">
        <v>6</v>
      </c>
      <c r="G14" s="57">
        <v>7</v>
      </c>
      <c r="H14" s="57">
        <v>8</v>
      </c>
      <c r="I14" s="57">
        <v>9</v>
      </c>
      <c r="J14" s="57">
        <v>10</v>
      </c>
      <c r="K14" s="57">
        <v>11</v>
      </c>
      <c r="L14" s="57">
        <v>12</v>
      </c>
      <c r="M14" s="57">
        <v>13</v>
      </c>
      <c r="N14" s="57">
        <v>14</v>
      </c>
      <c r="O14" s="57">
        <v>15</v>
      </c>
      <c r="P14" s="57">
        <v>16</v>
      </c>
      <c r="Q14" s="57">
        <v>17</v>
      </c>
      <c r="R14" s="57">
        <v>18</v>
      </c>
      <c r="S14" s="57">
        <v>19</v>
      </c>
    </row>
    <row r="15" spans="1:19" s="36" customFormat="1" ht="48" customHeight="1" x14ac:dyDescent="0.25">
      <c r="A15" s="125" t="s">
        <v>68</v>
      </c>
      <c r="B15" s="125"/>
      <c r="C15" s="13">
        <f>SUM(C16:C31)</f>
        <v>17204276.5</v>
      </c>
      <c r="D15" s="13">
        <f>SUM(D16:D31)</f>
        <v>453125</v>
      </c>
      <c r="E15" s="13">
        <f>SUM(E16:E31)</f>
        <v>654000</v>
      </c>
      <c r="F15" s="13">
        <f>SUM(F16:F21)</f>
        <v>0</v>
      </c>
      <c r="G15" s="13">
        <f>SUM(G16:G31)</f>
        <v>0</v>
      </c>
      <c r="H15" s="13">
        <f>SUM(H16:H21)</f>
        <v>0</v>
      </c>
      <c r="I15" s="13">
        <f>SUM(I16:I31)</f>
        <v>0</v>
      </c>
      <c r="J15" s="13">
        <f>SUM(J16:J21)</f>
        <v>3</v>
      </c>
      <c r="K15" s="13">
        <f>SUM(K16:K21)</f>
        <v>5730000</v>
      </c>
      <c r="L15" s="13">
        <f>SUM(L16:L31)</f>
        <v>1846.71</v>
      </c>
      <c r="M15" s="13">
        <f>SUM(M16:M31)</f>
        <v>3602788</v>
      </c>
      <c r="N15" s="13">
        <f>SUM(N16:N21)</f>
        <v>0</v>
      </c>
      <c r="O15" s="13">
        <f>SUM(O16:O21)</f>
        <v>0</v>
      </c>
      <c r="P15" s="13">
        <f>SUM(P16:P31)</f>
        <v>2620.77</v>
      </c>
      <c r="Q15" s="13">
        <f>SUM(Q16:Q31)</f>
        <v>6682963.5</v>
      </c>
      <c r="R15" s="13">
        <f>SUM(R16:R31)</f>
        <v>40.700000000000003</v>
      </c>
      <c r="S15" s="13">
        <f>SUM(S16:S31)</f>
        <v>81400</v>
      </c>
    </row>
    <row r="16" spans="1:19" s="36" customFormat="1" ht="60" customHeight="1" x14ac:dyDescent="0.25">
      <c r="A16" s="54">
        <v>1</v>
      </c>
      <c r="B16" s="55" t="s">
        <v>22</v>
      </c>
      <c r="C16" s="64">
        <f>SUM(D16,E16,F16,G16,H16,I16,K16,M16,O16,Q16,S16)</f>
        <v>1109250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28">
        <v>435</v>
      </c>
      <c r="Q16" s="28">
        <v>1109250</v>
      </c>
      <c r="R16" s="28">
        <v>0</v>
      </c>
      <c r="S16" s="28">
        <v>0</v>
      </c>
    </row>
    <row r="17" spans="1:19" s="36" customFormat="1" ht="47.25" x14ac:dyDescent="0.25">
      <c r="A17" s="91">
        <v>2</v>
      </c>
      <c r="B17" s="26" t="s">
        <v>20</v>
      </c>
      <c r="C17" s="64">
        <f t="shared" ref="C17:C31" si="0">SUM(D17,E17,F17,G17,H17,I17,K17,M17,O17,Q17,S17)</f>
        <v>3820000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28">
        <v>2</v>
      </c>
      <c r="K17" s="28">
        <v>3820000</v>
      </c>
      <c r="L17" s="28">
        <v>0</v>
      </c>
      <c r="M17" s="28">
        <v>0</v>
      </c>
      <c r="N17" s="64">
        <v>0</v>
      </c>
      <c r="O17" s="64">
        <v>0</v>
      </c>
      <c r="P17" s="28">
        <v>0</v>
      </c>
      <c r="Q17" s="28">
        <v>0</v>
      </c>
      <c r="R17" s="28">
        <v>0</v>
      </c>
      <c r="S17" s="28">
        <v>0</v>
      </c>
    </row>
    <row r="18" spans="1:19" s="36" customFormat="1" ht="47.25" x14ac:dyDescent="0.25">
      <c r="A18" s="91">
        <v>3</v>
      </c>
      <c r="B18" s="26" t="s">
        <v>21</v>
      </c>
      <c r="C18" s="64">
        <f t="shared" si="0"/>
        <v>1910000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28">
        <v>1</v>
      </c>
      <c r="K18" s="64">
        <v>1910000</v>
      </c>
      <c r="L18" s="28">
        <v>0</v>
      </c>
      <c r="M18" s="28">
        <v>0</v>
      </c>
      <c r="N18" s="64">
        <v>0</v>
      </c>
      <c r="O18" s="64">
        <v>0</v>
      </c>
      <c r="P18" s="28">
        <v>0</v>
      </c>
      <c r="Q18" s="28">
        <v>0</v>
      </c>
      <c r="R18" s="28">
        <v>0</v>
      </c>
      <c r="S18" s="28">
        <v>0</v>
      </c>
    </row>
    <row r="19" spans="1:19" s="36" customFormat="1" ht="47.25" x14ac:dyDescent="0.25">
      <c r="A19" s="91">
        <v>4</v>
      </c>
      <c r="B19" s="26" t="s">
        <v>23</v>
      </c>
      <c r="C19" s="64">
        <f>SUM(D19,Q19)</f>
        <v>1848437</v>
      </c>
      <c r="D19" s="64">
        <v>205625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28">
        <v>0</v>
      </c>
      <c r="K19" s="64">
        <v>0</v>
      </c>
      <c r="L19" s="28">
        <v>0</v>
      </c>
      <c r="M19" s="28">
        <v>0</v>
      </c>
      <c r="N19" s="64">
        <v>0</v>
      </c>
      <c r="O19" s="64">
        <v>0</v>
      </c>
      <c r="P19" s="28">
        <v>644.24</v>
      </c>
      <c r="Q19" s="28">
        <v>1642812</v>
      </c>
      <c r="R19" s="28">
        <v>0</v>
      </c>
      <c r="S19" s="28">
        <v>0</v>
      </c>
    </row>
    <row r="20" spans="1:19" s="36" customFormat="1" ht="47.25" x14ac:dyDescent="0.25">
      <c r="A20" s="91">
        <v>5</v>
      </c>
      <c r="B20" s="26" t="s">
        <v>24</v>
      </c>
      <c r="C20" s="64">
        <f t="shared" si="0"/>
        <v>654000</v>
      </c>
      <c r="D20" s="64">
        <v>0</v>
      </c>
      <c r="E20" s="64">
        <v>654000</v>
      </c>
      <c r="F20" s="64">
        <v>0</v>
      </c>
      <c r="G20" s="64">
        <v>0</v>
      </c>
      <c r="H20" s="64">
        <v>0</v>
      </c>
      <c r="I20" s="64">
        <v>0</v>
      </c>
      <c r="J20" s="28">
        <v>0</v>
      </c>
      <c r="K20" s="64">
        <v>0</v>
      </c>
      <c r="L20" s="28">
        <v>0</v>
      </c>
      <c r="M20" s="28">
        <v>0</v>
      </c>
      <c r="N20" s="64">
        <v>0</v>
      </c>
      <c r="O20" s="64">
        <v>0</v>
      </c>
      <c r="P20" s="28">
        <v>0</v>
      </c>
      <c r="Q20" s="28">
        <v>0</v>
      </c>
      <c r="R20" s="28">
        <v>0</v>
      </c>
      <c r="S20" s="28">
        <v>0</v>
      </c>
    </row>
    <row r="21" spans="1:19" s="36" customFormat="1" ht="55.5" customHeight="1" x14ac:dyDescent="0.25">
      <c r="A21" s="91">
        <v>6</v>
      </c>
      <c r="B21" s="26" t="s">
        <v>48</v>
      </c>
      <c r="C21" s="64">
        <f t="shared" si="0"/>
        <v>454600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28">
        <v>0</v>
      </c>
      <c r="K21" s="64">
        <v>0</v>
      </c>
      <c r="L21" s="28">
        <v>311</v>
      </c>
      <c r="M21" s="28">
        <v>373200</v>
      </c>
      <c r="N21" s="64">
        <v>0</v>
      </c>
      <c r="O21" s="64">
        <v>0</v>
      </c>
      <c r="P21" s="28">
        <v>0</v>
      </c>
      <c r="Q21" s="28">
        <v>0</v>
      </c>
      <c r="R21" s="28">
        <v>40.700000000000003</v>
      </c>
      <c r="S21" s="28">
        <v>81400</v>
      </c>
    </row>
    <row r="22" spans="1:19" s="3" customFormat="1" ht="48" customHeight="1" x14ac:dyDescent="0.25">
      <c r="A22" s="91">
        <v>7</v>
      </c>
      <c r="B22" s="26" t="s">
        <v>49</v>
      </c>
      <c r="C22" s="64">
        <f t="shared" si="0"/>
        <v>479700</v>
      </c>
      <c r="D22" s="64">
        <v>94500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28">
        <v>0</v>
      </c>
      <c r="K22" s="64">
        <v>0</v>
      </c>
      <c r="L22" s="28">
        <v>321</v>
      </c>
      <c r="M22" s="28">
        <v>385200</v>
      </c>
      <c r="N22" s="64">
        <v>0</v>
      </c>
      <c r="O22" s="64">
        <v>0</v>
      </c>
      <c r="P22" s="28">
        <v>0</v>
      </c>
      <c r="Q22" s="28">
        <v>0</v>
      </c>
      <c r="R22" s="28">
        <v>0</v>
      </c>
      <c r="S22" s="28">
        <v>0</v>
      </c>
    </row>
    <row r="23" spans="1:19" s="3" customFormat="1" ht="51.75" customHeight="1" x14ac:dyDescent="0.25">
      <c r="A23" s="91">
        <v>8</v>
      </c>
      <c r="B23" s="26" t="s">
        <v>50</v>
      </c>
      <c r="C23" s="64">
        <f t="shared" si="0"/>
        <v>823200</v>
      </c>
      <c r="D23" s="67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28">
        <v>0</v>
      </c>
      <c r="K23" s="64">
        <v>0</v>
      </c>
      <c r="L23" s="59">
        <v>294</v>
      </c>
      <c r="M23" s="28">
        <v>823200</v>
      </c>
      <c r="N23" s="64">
        <v>0</v>
      </c>
      <c r="O23" s="64">
        <v>0</v>
      </c>
      <c r="P23" s="28">
        <v>0</v>
      </c>
      <c r="Q23" s="28">
        <v>0</v>
      </c>
      <c r="R23" s="28">
        <v>0</v>
      </c>
      <c r="S23" s="28">
        <v>0</v>
      </c>
    </row>
    <row r="24" spans="1:19" s="3" customFormat="1" ht="51.75" customHeight="1" x14ac:dyDescent="0.25">
      <c r="A24" s="91">
        <v>9</v>
      </c>
      <c r="B24" s="26" t="s">
        <v>51</v>
      </c>
      <c r="C24" s="64">
        <f t="shared" si="0"/>
        <v>599250</v>
      </c>
      <c r="D24" s="67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28">
        <v>0</v>
      </c>
      <c r="K24" s="64">
        <v>0</v>
      </c>
      <c r="L24" s="59">
        <v>0</v>
      </c>
      <c r="M24" s="28">
        <v>0</v>
      </c>
      <c r="N24" s="64">
        <v>0</v>
      </c>
      <c r="O24" s="64">
        <v>0</v>
      </c>
      <c r="P24" s="28">
        <v>235</v>
      </c>
      <c r="Q24" s="28">
        <v>599250</v>
      </c>
      <c r="R24" s="59">
        <v>0</v>
      </c>
      <c r="S24" s="28">
        <v>0</v>
      </c>
    </row>
    <row r="25" spans="1:19" s="3" customFormat="1" ht="60" customHeight="1" x14ac:dyDescent="0.25">
      <c r="A25" s="91">
        <v>10</v>
      </c>
      <c r="B25" s="26" t="s">
        <v>52</v>
      </c>
      <c r="C25" s="64">
        <f t="shared" si="0"/>
        <v>845600</v>
      </c>
      <c r="D25" s="67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28">
        <v>0</v>
      </c>
      <c r="K25" s="64">
        <v>0</v>
      </c>
      <c r="L25" s="56">
        <v>302</v>
      </c>
      <c r="M25" s="28">
        <v>845600</v>
      </c>
      <c r="N25" s="64">
        <v>0</v>
      </c>
      <c r="O25" s="64">
        <v>0</v>
      </c>
      <c r="P25" s="28">
        <v>0</v>
      </c>
      <c r="Q25" s="28">
        <v>0</v>
      </c>
      <c r="R25" s="28">
        <v>0</v>
      </c>
      <c r="S25" s="28">
        <v>0</v>
      </c>
    </row>
    <row r="26" spans="1:19" s="3" customFormat="1" ht="60" customHeight="1" x14ac:dyDescent="0.25">
      <c r="A26" s="91">
        <v>11</v>
      </c>
      <c r="B26" s="66" t="s">
        <v>72</v>
      </c>
      <c r="C26" s="64">
        <f t="shared" si="0"/>
        <v>757988</v>
      </c>
      <c r="D26" s="67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28">
        <v>0</v>
      </c>
      <c r="K26" s="64">
        <v>0</v>
      </c>
      <c r="L26" s="56">
        <v>270.70999999999998</v>
      </c>
      <c r="M26" s="28">
        <v>757988</v>
      </c>
      <c r="N26" s="64">
        <v>0</v>
      </c>
      <c r="O26" s="64">
        <v>0</v>
      </c>
      <c r="P26" s="28">
        <v>0</v>
      </c>
      <c r="Q26" s="28">
        <v>0</v>
      </c>
      <c r="R26" s="28">
        <v>0</v>
      </c>
      <c r="S26" s="28">
        <v>0</v>
      </c>
    </row>
    <row r="27" spans="1:19" s="3" customFormat="1" ht="60" customHeight="1" x14ac:dyDescent="0.25">
      <c r="A27" s="91">
        <v>12</v>
      </c>
      <c r="B27" s="26" t="s">
        <v>58</v>
      </c>
      <c r="C27" s="64">
        <f t="shared" si="0"/>
        <v>417600</v>
      </c>
      <c r="D27" s="67">
        <v>0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28">
        <v>0</v>
      </c>
      <c r="K27" s="64">
        <v>0</v>
      </c>
      <c r="L27" s="56">
        <v>348</v>
      </c>
      <c r="M27" s="28">
        <v>417600</v>
      </c>
      <c r="N27" s="64">
        <v>0</v>
      </c>
      <c r="O27" s="64">
        <v>0</v>
      </c>
      <c r="P27" s="28">
        <v>0</v>
      </c>
      <c r="Q27" s="28">
        <v>0</v>
      </c>
      <c r="R27" s="28">
        <v>0</v>
      </c>
      <c r="S27" s="28">
        <v>0</v>
      </c>
    </row>
    <row r="28" spans="1:19" s="3" customFormat="1" ht="51.75" customHeight="1" x14ac:dyDescent="0.25">
      <c r="A28" s="91">
        <v>13</v>
      </c>
      <c r="B28" s="26" t="s">
        <v>53</v>
      </c>
      <c r="C28" s="64">
        <f t="shared" si="0"/>
        <v>1168920</v>
      </c>
      <c r="D28" s="28">
        <v>153000</v>
      </c>
      <c r="E28" s="64">
        <v>0</v>
      </c>
      <c r="F28" s="64">
        <v>0</v>
      </c>
      <c r="G28" s="28">
        <v>0</v>
      </c>
      <c r="H28" s="64">
        <v>0</v>
      </c>
      <c r="I28" s="64">
        <v>0</v>
      </c>
      <c r="J28" s="28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28">
        <v>398.4</v>
      </c>
      <c r="Q28" s="28">
        <v>1015920</v>
      </c>
      <c r="R28" s="56">
        <v>0</v>
      </c>
      <c r="S28" s="56">
        <v>0</v>
      </c>
    </row>
    <row r="29" spans="1:19" s="3" customFormat="1" ht="51.75" customHeight="1" x14ac:dyDescent="0.25">
      <c r="A29" s="91">
        <v>14</v>
      </c>
      <c r="B29" s="26" t="s">
        <v>54</v>
      </c>
      <c r="C29" s="64">
        <f t="shared" si="0"/>
        <v>1033821</v>
      </c>
      <c r="D29" s="28">
        <v>0</v>
      </c>
      <c r="E29" s="64">
        <v>0</v>
      </c>
      <c r="F29" s="64">
        <v>0</v>
      </c>
      <c r="G29" s="68">
        <v>0</v>
      </c>
      <c r="H29" s="64">
        <v>0</v>
      </c>
      <c r="I29" s="64">
        <v>0</v>
      </c>
      <c r="J29" s="28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28">
        <v>405.42</v>
      </c>
      <c r="Q29" s="28">
        <v>1033821</v>
      </c>
      <c r="R29" s="56">
        <v>0</v>
      </c>
      <c r="S29" s="56">
        <v>0</v>
      </c>
    </row>
    <row r="30" spans="1:19" s="3" customFormat="1" ht="54" customHeight="1" x14ac:dyDescent="0.25">
      <c r="A30" s="91">
        <v>15</v>
      </c>
      <c r="B30" s="26" t="s">
        <v>47</v>
      </c>
      <c r="C30" s="64">
        <f t="shared" si="0"/>
        <v>797410.5</v>
      </c>
      <c r="D30" s="28">
        <v>0</v>
      </c>
      <c r="E30" s="64">
        <v>0</v>
      </c>
      <c r="F30" s="64">
        <v>0</v>
      </c>
      <c r="G30" s="28">
        <v>0</v>
      </c>
      <c r="H30" s="64">
        <v>0</v>
      </c>
      <c r="I30" s="64">
        <v>0</v>
      </c>
      <c r="J30" s="28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28">
        <v>312.70999999999998</v>
      </c>
      <c r="Q30" s="28">
        <v>797410.5</v>
      </c>
      <c r="R30" s="56">
        <v>0</v>
      </c>
      <c r="S30" s="56">
        <v>0</v>
      </c>
    </row>
    <row r="31" spans="1:19" s="3" customFormat="1" ht="47.25" x14ac:dyDescent="0.25">
      <c r="A31" s="91">
        <v>16</v>
      </c>
      <c r="B31" s="26" t="s">
        <v>71</v>
      </c>
      <c r="C31" s="64">
        <f t="shared" si="0"/>
        <v>484500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190</v>
      </c>
      <c r="Q31" s="28">
        <v>484500</v>
      </c>
      <c r="R31" s="56">
        <v>0</v>
      </c>
      <c r="S31" s="56">
        <v>0</v>
      </c>
    </row>
    <row r="32" spans="1:19" s="3" customFormat="1" x14ac:dyDescent="0.25">
      <c r="J32" s="11"/>
    </row>
    <row r="33" spans="1:19" s="3" customFormat="1" x14ac:dyDescent="0.25">
      <c r="J33" s="11"/>
    </row>
    <row r="37" spans="1:19" ht="33" x14ac:dyDescent="0.45">
      <c r="A37" s="71"/>
      <c r="B37" s="71"/>
      <c r="C37" s="71"/>
      <c r="D37" s="72"/>
      <c r="E37" s="72"/>
      <c r="F37" s="72"/>
      <c r="G37" s="72"/>
      <c r="H37" s="73"/>
      <c r="I37" s="72"/>
      <c r="J37" s="74"/>
      <c r="K37" s="74"/>
      <c r="L37" s="74"/>
      <c r="M37" s="74"/>
      <c r="N37" s="74"/>
      <c r="O37" s="74"/>
      <c r="P37" s="132"/>
      <c r="Q37" s="132"/>
      <c r="R37" s="132"/>
      <c r="S37" s="132"/>
    </row>
  </sheetData>
  <autoFilter ref="A14:S21" xr:uid="{00000000-0009-0000-0000-000001000000}"/>
  <sortState ref="B16:S30">
    <sortCondition ref="B16"/>
  </sortState>
  <mergeCells count="21">
    <mergeCell ref="L11:M12"/>
    <mergeCell ref="R11:S12"/>
    <mergeCell ref="N11:O12"/>
    <mergeCell ref="D10:S10"/>
    <mergeCell ref="D11:I11"/>
    <mergeCell ref="P37:S37"/>
    <mergeCell ref="A8:S8"/>
    <mergeCell ref="M1:S1"/>
    <mergeCell ref="A5:S5"/>
    <mergeCell ref="A6:S6"/>
    <mergeCell ref="M2:S2"/>
    <mergeCell ref="I3:S3"/>
    <mergeCell ref="A4:S4"/>
    <mergeCell ref="A7:S7"/>
    <mergeCell ref="A10:A13"/>
    <mergeCell ref="A15:B15"/>
    <mergeCell ref="J11:K12"/>
    <mergeCell ref="B10:B13"/>
    <mergeCell ref="F9:R9"/>
    <mergeCell ref="P11:Q12"/>
    <mergeCell ref="C10:C12"/>
  </mergeCells>
  <phoneticPr fontId="1" type="noConversion"/>
  <printOptions horizontalCentered="1"/>
  <pageMargins left="0.51181102362204722" right="0.51181102362204722" top="0.59055118110236227" bottom="0" header="0.31496062992125984" footer="0.31496062992125984"/>
  <pageSetup paperSize="9" scale="43" fitToHeight="0" orientation="landscape" useFirstPageNumber="1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60"/>
  <sheetViews>
    <sheetView zoomScale="70" zoomScaleNormal="70" zoomScaleSheetLayoutView="35" zoomScalePageLayoutView="35" workbookViewId="0">
      <selection activeCell="H36" sqref="A2:J36"/>
    </sheetView>
  </sheetViews>
  <sheetFormatPr defaultColWidth="9.140625" defaultRowHeight="15.75" x14ac:dyDescent="0.25"/>
  <cols>
    <col min="1" max="1" width="7" style="16" customWidth="1"/>
    <col min="2" max="2" width="64.7109375" style="3" customWidth="1"/>
    <col min="3" max="3" width="17.28515625" style="3" customWidth="1"/>
    <col min="4" max="4" width="20.85546875" style="3" customWidth="1"/>
    <col min="5" max="5" width="16.42578125" style="3" customWidth="1"/>
    <col min="6" max="6" width="19.140625" style="3" customWidth="1"/>
    <col min="7" max="7" width="18.42578125" style="3" customWidth="1"/>
    <col min="8" max="8" width="18.7109375" style="3" customWidth="1"/>
    <col min="9" max="9" width="18.28515625" style="3" customWidth="1"/>
    <col min="10" max="10" width="20.85546875" style="49" customWidth="1"/>
    <col min="11" max="11" width="42.42578125" style="40" customWidth="1"/>
    <col min="12" max="12" width="9.140625" style="3"/>
    <col min="13" max="13" width="12.42578125" style="3" bestFit="1" customWidth="1"/>
    <col min="14" max="16384" width="9.140625" style="3"/>
  </cols>
  <sheetData>
    <row r="1" spans="1:11" ht="18.75" x14ac:dyDescent="0.3">
      <c r="C1" s="40"/>
      <c r="D1" s="40"/>
      <c r="E1" s="40"/>
      <c r="F1" s="41"/>
      <c r="G1" s="41"/>
      <c r="H1" s="41"/>
      <c r="I1" s="40"/>
      <c r="J1" s="48"/>
    </row>
    <row r="2" spans="1:11" ht="27" x14ac:dyDescent="0.25">
      <c r="A2" s="117" t="s">
        <v>115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1" ht="27" x14ac:dyDescent="0.25">
      <c r="A3" s="117" t="s">
        <v>109</v>
      </c>
      <c r="B3" s="117"/>
      <c r="C3" s="117"/>
      <c r="D3" s="117"/>
      <c r="E3" s="117"/>
      <c r="F3" s="117"/>
      <c r="G3" s="117"/>
      <c r="H3" s="117"/>
      <c r="I3" s="117"/>
      <c r="J3" s="117"/>
    </row>
    <row r="4" spans="1:11" ht="27" x14ac:dyDescent="0.25">
      <c r="A4" s="117" t="s">
        <v>110</v>
      </c>
      <c r="B4" s="117"/>
      <c r="C4" s="117"/>
      <c r="D4" s="117"/>
      <c r="E4" s="117"/>
      <c r="F4" s="117"/>
      <c r="G4" s="117"/>
      <c r="H4" s="117"/>
      <c r="I4" s="117"/>
      <c r="J4" s="117"/>
    </row>
    <row r="5" spans="1:11" ht="27" x14ac:dyDescent="0.25">
      <c r="A5" s="117" t="s">
        <v>111</v>
      </c>
      <c r="B5" s="117"/>
      <c r="C5" s="117"/>
      <c r="D5" s="117"/>
      <c r="E5" s="117"/>
      <c r="F5" s="117"/>
      <c r="G5" s="117"/>
      <c r="H5" s="117"/>
      <c r="I5" s="117"/>
      <c r="J5" s="117"/>
    </row>
    <row r="6" spans="1:11" ht="27" x14ac:dyDescent="0.25">
      <c r="A6" s="117" t="s">
        <v>112</v>
      </c>
      <c r="B6" s="117"/>
      <c r="C6" s="117"/>
      <c r="D6" s="117"/>
      <c r="E6" s="117"/>
      <c r="F6" s="117"/>
      <c r="G6" s="117"/>
      <c r="H6" s="117"/>
      <c r="I6" s="117"/>
      <c r="J6" s="117"/>
    </row>
    <row r="7" spans="1:11" x14ac:dyDescent="0.25">
      <c r="A7" s="119"/>
      <c r="B7" s="119"/>
      <c r="C7" s="119"/>
      <c r="D7" s="119"/>
      <c r="E7" s="119"/>
      <c r="F7" s="119"/>
      <c r="G7" s="119"/>
      <c r="H7" s="119"/>
      <c r="I7" s="119"/>
      <c r="J7" s="119"/>
    </row>
    <row r="8" spans="1:11" ht="60" customHeight="1" x14ac:dyDescent="0.25">
      <c r="A8" s="155" t="s">
        <v>1</v>
      </c>
      <c r="B8" s="154" t="s">
        <v>73</v>
      </c>
      <c r="C8" s="154" t="s">
        <v>82</v>
      </c>
      <c r="D8" s="163" t="s">
        <v>81</v>
      </c>
      <c r="E8" s="164"/>
      <c r="F8" s="164"/>
      <c r="G8" s="164"/>
      <c r="H8" s="164"/>
      <c r="I8" s="164"/>
      <c r="J8" s="165"/>
    </row>
    <row r="9" spans="1:11" x14ac:dyDescent="0.25">
      <c r="A9" s="155"/>
      <c r="B9" s="154"/>
      <c r="C9" s="154"/>
      <c r="D9" s="156" t="s">
        <v>74</v>
      </c>
      <c r="E9" s="156" t="s">
        <v>76</v>
      </c>
      <c r="F9" s="160" t="s">
        <v>77</v>
      </c>
      <c r="G9" s="156" t="s">
        <v>78</v>
      </c>
      <c r="H9" s="156" t="s">
        <v>79</v>
      </c>
      <c r="I9" s="160" t="s">
        <v>75</v>
      </c>
      <c r="J9" s="154" t="s">
        <v>80</v>
      </c>
    </row>
    <row r="10" spans="1:11" ht="15.75" customHeight="1" x14ac:dyDescent="0.25">
      <c r="A10" s="155"/>
      <c r="B10" s="154"/>
      <c r="C10" s="154"/>
      <c r="D10" s="157"/>
      <c r="E10" s="157"/>
      <c r="F10" s="161"/>
      <c r="G10" s="157"/>
      <c r="H10" s="157"/>
      <c r="I10" s="161"/>
      <c r="J10" s="154"/>
    </row>
    <row r="11" spans="1:11" x14ac:dyDescent="0.25">
      <c r="A11" s="155"/>
      <c r="B11" s="154"/>
      <c r="C11" s="154"/>
      <c r="D11" s="157"/>
      <c r="E11" s="157"/>
      <c r="F11" s="161"/>
      <c r="G11" s="157"/>
      <c r="H11" s="157"/>
      <c r="I11" s="161"/>
      <c r="J11" s="154"/>
    </row>
    <row r="12" spans="1:11" ht="84.75" customHeight="1" x14ac:dyDescent="0.25">
      <c r="A12" s="155"/>
      <c r="B12" s="154"/>
      <c r="C12" s="154"/>
      <c r="D12" s="158"/>
      <c r="E12" s="158"/>
      <c r="F12" s="162"/>
      <c r="G12" s="158"/>
      <c r="H12" s="158"/>
      <c r="I12" s="162"/>
      <c r="J12" s="154"/>
    </row>
    <row r="13" spans="1:11" x14ac:dyDescent="0.25">
      <c r="A13" s="155"/>
      <c r="B13" s="154"/>
      <c r="C13" s="29" t="s">
        <v>5</v>
      </c>
      <c r="D13" s="29" t="s">
        <v>5</v>
      </c>
      <c r="E13" s="29" t="s">
        <v>5</v>
      </c>
      <c r="F13" s="29" t="s">
        <v>5</v>
      </c>
      <c r="G13" s="29" t="s">
        <v>5</v>
      </c>
      <c r="H13" s="30" t="s">
        <v>5</v>
      </c>
      <c r="I13" s="30" t="s">
        <v>5</v>
      </c>
      <c r="J13" s="30" t="s">
        <v>5</v>
      </c>
    </row>
    <row r="14" spans="1:11" x14ac:dyDescent="0.25">
      <c r="A14" s="31">
        <v>1</v>
      </c>
      <c r="B14" s="87">
        <v>2</v>
      </c>
      <c r="C14" s="87">
        <v>3</v>
      </c>
      <c r="D14" s="87">
        <v>4</v>
      </c>
      <c r="E14" s="87">
        <v>5</v>
      </c>
      <c r="F14" s="87">
        <v>6</v>
      </c>
      <c r="G14" s="87">
        <v>7</v>
      </c>
      <c r="H14" s="87">
        <v>8</v>
      </c>
      <c r="I14" s="87">
        <v>9</v>
      </c>
      <c r="J14" s="87">
        <v>10</v>
      </c>
    </row>
    <row r="15" spans="1:11" s="15" customFormat="1" ht="46.5" customHeight="1" x14ac:dyDescent="0.25">
      <c r="A15" s="125" t="str">
        <f>'Приложение 1'!A29:B29</f>
        <v>Всего по муниципальному образованию Северский  район</v>
      </c>
      <c r="B15" s="125"/>
      <c r="C15" s="46">
        <f>SUM(D15:J15)</f>
        <v>1187413.5</v>
      </c>
      <c r="D15" s="13">
        <f>SUM(D16:D21)</f>
        <v>0</v>
      </c>
      <c r="E15" s="13">
        <f>SUM(E16:E31)</f>
        <v>814791.5</v>
      </c>
      <c r="F15" s="13">
        <v>0</v>
      </c>
      <c r="G15" s="13">
        <f>SUM(G16:G21)</f>
        <v>0</v>
      </c>
      <c r="H15" s="13">
        <f>SUM(H16:H31)</f>
        <v>160000</v>
      </c>
      <c r="I15" s="13">
        <f>SUM(I16:I31)</f>
        <v>90000</v>
      </c>
      <c r="J15" s="13">
        <f>SUM(J16:J31)</f>
        <v>122622</v>
      </c>
      <c r="K15" s="47"/>
    </row>
    <row r="16" spans="1:11" s="15" customFormat="1" ht="34.5" customHeight="1" x14ac:dyDescent="0.25">
      <c r="A16" s="54">
        <v>1</v>
      </c>
      <c r="B16" s="88" t="s">
        <v>22</v>
      </c>
      <c r="C16" s="45">
        <f>SUM(D16:J16)</f>
        <v>60000</v>
      </c>
      <c r="D16" s="10">
        <f>SUM(D17:D22)</f>
        <v>0</v>
      </c>
      <c r="E16" s="10">
        <v>50000</v>
      </c>
      <c r="F16" s="10">
        <v>0</v>
      </c>
      <c r="G16" s="10">
        <f>SUM(G17:G22)</f>
        <v>0</v>
      </c>
      <c r="H16" s="10">
        <v>10000</v>
      </c>
      <c r="I16" s="10">
        <v>0</v>
      </c>
      <c r="J16" s="10">
        <v>0</v>
      </c>
      <c r="K16" s="10">
        <v>23737.95</v>
      </c>
    </row>
    <row r="17" spans="1:17" s="15" customFormat="1" ht="35.25" customHeight="1" x14ac:dyDescent="0.25">
      <c r="A17" s="91">
        <v>2</v>
      </c>
      <c r="B17" s="89" t="s">
        <v>20</v>
      </c>
      <c r="C17" s="45">
        <f>SUM(D17:J17)</f>
        <v>291748</v>
      </c>
      <c r="D17" s="10">
        <f>SUM(D18:D25)</f>
        <v>0</v>
      </c>
      <c r="E17" s="10">
        <v>140000</v>
      </c>
      <c r="F17" s="10">
        <f>SUM(F32,F18:F32)</f>
        <v>0</v>
      </c>
      <c r="G17" s="10">
        <f>SUM(G18:G25)</f>
        <v>0</v>
      </c>
      <c r="H17" s="10">
        <v>10000</v>
      </c>
      <c r="I17" s="10">
        <v>60000</v>
      </c>
      <c r="J17" s="10">
        <v>81748</v>
      </c>
      <c r="K17" s="10">
        <v>81748</v>
      </c>
    </row>
    <row r="18" spans="1:17" s="15" customFormat="1" ht="36.75" customHeight="1" x14ac:dyDescent="0.25">
      <c r="A18" s="91">
        <v>3</v>
      </c>
      <c r="B18" s="89" t="s">
        <v>21</v>
      </c>
      <c r="C18" s="45">
        <f>SUM(D18:J18)</f>
        <v>150874</v>
      </c>
      <c r="D18" s="10">
        <f>SUM(D19:D26)</f>
        <v>0</v>
      </c>
      <c r="E18" s="10">
        <v>70000</v>
      </c>
      <c r="F18" s="10">
        <f>SUM(F34,F19:F34)</f>
        <v>0</v>
      </c>
      <c r="G18" s="10">
        <f>SUM(G19:G26)</f>
        <v>0</v>
      </c>
      <c r="H18" s="10">
        <v>10000</v>
      </c>
      <c r="I18" s="10">
        <v>30000</v>
      </c>
      <c r="J18" s="10">
        <v>40874</v>
      </c>
      <c r="K18" s="10">
        <v>40874</v>
      </c>
    </row>
    <row r="19" spans="1:17" s="15" customFormat="1" ht="36" customHeight="1" x14ac:dyDescent="0.25">
      <c r="A19" s="91">
        <v>4</v>
      </c>
      <c r="B19" s="26" t="s">
        <v>95</v>
      </c>
      <c r="C19" s="45">
        <f t="shared" ref="C19:C31" si="0">SUM(D19:J19)</f>
        <v>72337.5</v>
      </c>
      <c r="D19" s="10">
        <f>SUM(D20:D27)</f>
        <v>0</v>
      </c>
      <c r="E19" s="10">
        <f>50000+12337.5</f>
        <v>62337.5</v>
      </c>
      <c r="F19" s="10">
        <f t="shared" ref="F19:F27" si="1">SUM(F36,F20:F36)</f>
        <v>0</v>
      </c>
      <c r="G19" s="10">
        <f>SUM(G20:G27)</f>
        <v>0</v>
      </c>
      <c r="H19" s="10">
        <v>10000</v>
      </c>
      <c r="I19" s="10">
        <v>0</v>
      </c>
      <c r="J19" s="10">
        <v>0</v>
      </c>
      <c r="K19" s="10">
        <f>4400.38+35156.18</f>
        <v>39556.559999999998</v>
      </c>
    </row>
    <row r="20" spans="1:17" s="15" customFormat="1" ht="33" customHeight="1" x14ac:dyDescent="0.25">
      <c r="A20" s="91">
        <v>5</v>
      </c>
      <c r="B20" s="26" t="s">
        <v>94</v>
      </c>
      <c r="C20" s="45">
        <f t="shared" si="0"/>
        <v>49240</v>
      </c>
      <c r="D20" s="10">
        <f>SUM(D21:D27)</f>
        <v>0</v>
      </c>
      <c r="E20" s="10">
        <v>39240</v>
      </c>
      <c r="F20" s="10">
        <f t="shared" si="1"/>
        <v>0</v>
      </c>
      <c r="G20" s="10">
        <f>SUM(G21:G27)</f>
        <v>0</v>
      </c>
      <c r="H20" s="10">
        <v>10000</v>
      </c>
      <c r="I20" s="10">
        <v>0</v>
      </c>
      <c r="J20" s="10">
        <v>0</v>
      </c>
      <c r="K20" s="10">
        <v>13995.6</v>
      </c>
    </row>
    <row r="21" spans="1:17" s="15" customFormat="1" ht="32.25" customHeight="1" x14ac:dyDescent="0.25">
      <c r="A21" s="91">
        <v>6</v>
      </c>
      <c r="B21" s="89" t="s">
        <v>93</v>
      </c>
      <c r="C21" s="45">
        <f t="shared" si="0"/>
        <v>38090</v>
      </c>
      <c r="D21" s="10">
        <f>SUM(D22:D28)</f>
        <v>0</v>
      </c>
      <c r="E21" s="10">
        <f>5698+22392</f>
        <v>28090</v>
      </c>
      <c r="F21" s="10">
        <f t="shared" si="1"/>
        <v>0</v>
      </c>
      <c r="G21" s="10">
        <f>SUM(G22:G28)</f>
        <v>0</v>
      </c>
      <c r="H21" s="10">
        <v>10000</v>
      </c>
      <c r="I21" s="10">
        <v>0</v>
      </c>
      <c r="J21" s="10">
        <v>0</v>
      </c>
      <c r="K21" s="10">
        <f>1741.96+7986.48</f>
        <v>9728.4399999999987</v>
      </c>
    </row>
    <row r="22" spans="1:17" s="15" customFormat="1" ht="36" customHeight="1" x14ac:dyDescent="0.25">
      <c r="A22" s="91">
        <v>7</v>
      </c>
      <c r="B22" s="89" t="s">
        <v>92</v>
      </c>
      <c r="C22" s="45">
        <f t="shared" si="0"/>
        <v>38782</v>
      </c>
      <c r="D22" s="10">
        <f>SUM(D23:D29)</f>
        <v>0</v>
      </c>
      <c r="E22" s="10">
        <f>23112+5670</f>
        <v>28782</v>
      </c>
      <c r="F22" s="10">
        <f t="shared" si="1"/>
        <v>0</v>
      </c>
      <c r="G22" s="10">
        <f>SUM(G23:G29)</f>
        <v>0</v>
      </c>
      <c r="H22" s="10">
        <v>10000</v>
      </c>
      <c r="I22" s="10">
        <v>0</v>
      </c>
      <c r="J22" s="10">
        <v>0</v>
      </c>
      <c r="K22" s="10">
        <f>8243.28+2022.3</f>
        <v>10265.58</v>
      </c>
    </row>
    <row r="23" spans="1:17" ht="36" customHeight="1" x14ac:dyDescent="0.25">
      <c r="A23" s="91">
        <v>8</v>
      </c>
      <c r="B23" s="26" t="s">
        <v>91</v>
      </c>
      <c r="C23" s="45">
        <f t="shared" si="0"/>
        <v>65188</v>
      </c>
      <c r="D23" s="10">
        <f>SUM(D24:D30)</f>
        <v>0</v>
      </c>
      <c r="E23" s="10">
        <f>49392+5796</f>
        <v>55188</v>
      </c>
      <c r="F23" s="10">
        <f t="shared" si="1"/>
        <v>0</v>
      </c>
      <c r="G23" s="10">
        <f>SUM(G24:G30)</f>
        <v>0</v>
      </c>
      <c r="H23" s="10">
        <v>10000</v>
      </c>
      <c r="I23" s="10">
        <v>0</v>
      </c>
      <c r="J23" s="10">
        <v>0</v>
      </c>
      <c r="K23" s="10">
        <f>17616.48+1771.92</f>
        <v>19388.400000000001</v>
      </c>
      <c r="P23" s="42"/>
      <c r="Q23" s="43"/>
    </row>
    <row r="24" spans="1:17" ht="30" customHeight="1" x14ac:dyDescent="0.25">
      <c r="A24" s="91">
        <v>9</v>
      </c>
      <c r="B24" s="26" t="s">
        <v>90</v>
      </c>
      <c r="C24" s="45">
        <f t="shared" si="0"/>
        <v>45955</v>
      </c>
      <c r="D24" s="10">
        <f>SUM(D25:D30)</f>
        <v>0</v>
      </c>
      <c r="E24" s="10">
        <v>35955</v>
      </c>
      <c r="F24" s="10">
        <f t="shared" si="1"/>
        <v>0</v>
      </c>
      <c r="G24" s="10">
        <f>SUM(G25:G30)</f>
        <v>0</v>
      </c>
      <c r="H24" s="10">
        <v>10000</v>
      </c>
      <c r="I24" s="10">
        <v>0</v>
      </c>
      <c r="J24" s="10">
        <v>0</v>
      </c>
      <c r="K24" s="10">
        <v>12823.95</v>
      </c>
      <c r="L24" s="32"/>
    </row>
    <row r="25" spans="1:17" s="33" customFormat="1" ht="33" customHeight="1" x14ac:dyDescent="0.25">
      <c r="A25" s="91">
        <v>10</v>
      </c>
      <c r="B25" s="26" t="s">
        <v>89</v>
      </c>
      <c r="C25" s="45">
        <f t="shared" si="0"/>
        <v>60000</v>
      </c>
      <c r="D25" s="10">
        <f>SUM(D26:D30)</f>
        <v>0</v>
      </c>
      <c r="E25" s="10">
        <v>50000</v>
      </c>
      <c r="F25" s="10">
        <f t="shared" si="1"/>
        <v>0</v>
      </c>
      <c r="G25" s="10">
        <f>SUM(G26:G30)</f>
        <v>0</v>
      </c>
      <c r="H25" s="10">
        <v>10000</v>
      </c>
      <c r="I25" s="10">
        <v>0</v>
      </c>
      <c r="J25" s="10">
        <v>0</v>
      </c>
      <c r="K25" s="10">
        <v>18095.84</v>
      </c>
    </row>
    <row r="26" spans="1:17" s="33" customFormat="1" ht="32.25" customHeight="1" x14ac:dyDescent="0.25">
      <c r="A26" s="91">
        <v>11</v>
      </c>
      <c r="B26" s="26" t="s">
        <v>88</v>
      </c>
      <c r="C26" s="45">
        <f t="shared" si="0"/>
        <v>54792</v>
      </c>
      <c r="D26" s="10">
        <f>SUM(D27:D31)</f>
        <v>0</v>
      </c>
      <c r="E26" s="10">
        <v>44792</v>
      </c>
      <c r="F26" s="10">
        <f t="shared" si="1"/>
        <v>0</v>
      </c>
      <c r="G26" s="10">
        <f>SUM(G27:G31)</f>
        <v>0</v>
      </c>
      <c r="H26" s="10">
        <v>10000</v>
      </c>
      <c r="I26" s="10">
        <v>0</v>
      </c>
      <c r="J26" s="10">
        <v>0</v>
      </c>
      <c r="K26" s="10">
        <v>16220.94</v>
      </c>
    </row>
    <row r="27" spans="1:17" s="33" customFormat="1" ht="38.25" customHeight="1" x14ac:dyDescent="0.25">
      <c r="A27" s="91">
        <v>12</v>
      </c>
      <c r="B27" s="26" t="s">
        <v>87</v>
      </c>
      <c r="C27" s="45">
        <f t="shared" si="0"/>
        <v>35056</v>
      </c>
      <c r="D27" s="10">
        <f>SUM(D28:D31)</f>
        <v>0</v>
      </c>
      <c r="E27" s="10">
        <v>25056</v>
      </c>
      <c r="F27" s="10">
        <f t="shared" si="1"/>
        <v>0</v>
      </c>
      <c r="G27" s="10">
        <f>SUM(G28:G31)</f>
        <v>0</v>
      </c>
      <c r="H27" s="10">
        <v>10000</v>
      </c>
      <c r="I27" s="10">
        <v>0</v>
      </c>
      <c r="J27" s="10">
        <v>0</v>
      </c>
      <c r="K27" s="10">
        <v>8936.64</v>
      </c>
    </row>
    <row r="28" spans="1:17" s="33" customFormat="1" ht="34.5" customHeight="1" x14ac:dyDescent="0.25">
      <c r="A28" s="91">
        <v>13</v>
      </c>
      <c r="B28" s="26" t="s">
        <v>86</v>
      </c>
      <c r="C28" s="45">
        <f t="shared" si="0"/>
        <v>69180</v>
      </c>
      <c r="D28" s="10">
        <f>SUM(D29:D32)</f>
        <v>0</v>
      </c>
      <c r="E28" s="10">
        <f>50000+9180</f>
        <v>59180</v>
      </c>
      <c r="F28" s="10">
        <f>SUM(F47,F29:F47)</f>
        <v>0</v>
      </c>
      <c r="G28" s="10">
        <f>SUM(G29:G32)</f>
        <v>0</v>
      </c>
      <c r="H28" s="10">
        <v>10000</v>
      </c>
      <c r="I28" s="10">
        <v>0</v>
      </c>
      <c r="J28" s="10">
        <v>0</v>
      </c>
      <c r="K28" s="10">
        <f>21740.69+3274.2</f>
        <v>25014.89</v>
      </c>
    </row>
    <row r="29" spans="1:17" s="33" customFormat="1" ht="39" customHeight="1" x14ac:dyDescent="0.25">
      <c r="A29" s="91">
        <v>14</v>
      </c>
      <c r="B29" s="26" t="s">
        <v>85</v>
      </c>
      <c r="C29" s="45">
        <f t="shared" si="0"/>
        <v>59257</v>
      </c>
      <c r="D29" s="10">
        <f>SUM(D30:D34)</f>
        <v>0</v>
      </c>
      <c r="E29" s="10">
        <v>49257</v>
      </c>
      <c r="F29" s="10">
        <f>SUM(F48,F30:F48)</f>
        <v>0</v>
      </c>
      <c r="G29" s="10">
        <f>SUM(G30:G34)</f>
        <v>0</v>
      </c>
      <c r="H29" s="10">
        <v>10000</v>
      </c>
      <c r="I29" s="10">
        <v>0</v>
      </c>
      <c r="J29" s="10">
        <v>0</v>
      </c>
      <c r="K29" s="10">
        <v>22123.77</v>
      </c>
    </row>
    <row r="30" spans="1:17" s="34" customFormat="1" ht="32.25" customHeight="1" x14ac:dyDescent="0.25">
      <c r="A30" s="91">
        <v>15</v>
      </c>
      <c r="B30" s="26" t="s">
        <v>84</v>
      </c>
      <c r="C30" s="45">
        <f t="shared" si="0"/>
        <v>57844</v>
      </c>
      <c r="D30" s="10">
        <f>SUM(D31:D35)</f>
        <v>0</v>
      </c>
      <c r="E30" s="10">
        <v>47844</v>
      </c>
      <c r="F30" s="10">
        <f>SUM(F49,F31:F49)</f>
        <v>0</v>
      </c>
      <c r="G30" s="10">
        <f>SUM(G31:G35)</f>
        <v>0</v>
      </c>
      <c r="H30" s="10">
        <v>10000</v>
      </c>
      <c r="I30" s="10">
        <v>0</v>
      </c>
      <c r="J30" s="10">
        <v>0</v>
      </c>
      <c r="K30" s="10">
        <f>17064.58+8898.12</f>
        <v>25962.700000000004</v>
      </c>
    </row>
    <row r="31" spans="1:17" ht="30.75" customHeight="1" x14ac:dyDescent="0.25">
      <c r="A31" s="91">
        <v>16</v>
      </c>
      <c r="B31" s="26" t="s">
        <v>83</v>
      </c>
      <c r="C31" s="45">
        <f t="shared" si="0"/>
        <v>39070</v>
      </c>
      <c r="D31" s="10">
        <f>SUM(D32:D38)</f>
        <v>0</v>
      </c>
      <c r="E31" s="10">
        <v>29070</v>
      </c>
      <c r="F31" s="10">
        <f>SUM(F52,F32:F52)</f>
        <v>0</v>
      </c>
      <c r="G31" s="10">
        <f>SUM(G32:G38)</f>
        <v>0</v>
      </c>
      <c r="H31" s="10">
        <v>10000</v>
      </c>
      <c r="I31" s="10">
        <v>0</v>
      </c>
      <c r="J31" s="10">
        <v>0</v>
      </c>
      <c r="K31" s="10">
        <v>10368.299999999999</v>
      </c>
    </row>
    <row r="32" spans="1:17" x14ac:dyDescent="0.25">
      <c r="J32" s="40"/>
    </row>
    <row r="33" spans="1:20" x14ac:dyDescent="0.25">
      <c r="J33" s="40"/>
    </row>
    <row r="34" spans="1:20" x14ac:dyDescent="0.25">
      <c r="J34" s="40"/>
    </row>
    <row r="35" spans="1:20" x14ac:dyDescent="0.25">
      <c r="J35" s="40"/>
    </row>
    <row r="36" spans="1:20" ht="33" x14ac:dyDescent="0.45">
      <c r="A36" s="166" t="s">
        <v>113</v>
      </c>
      <c r="B36" s="166"/>
      <c r="C36" s="166"/>
      <c r="D36" s="99"/>
      <c r="E36" s="99"/>
      <c r="F36" s="99"/>
      <c r="G36" s="99"/>
      <c r="H36" s="159" t="s">
        <v>114</v>
      </c>
      <c r="I36" s="159"/>
      <c r="J36" s="159"/>
      <c r="K36" s="92"/>
      <c r="L36" s="74"/>
      <c r="M36" s="74"/>
      <c r="N36" s="74"/>
      <c r="O36" s="74"/>
      <c r="P36" s="74"/>
      <c r="Q36" s="132" t="s">
        <v>19</v>
      </c>
      <c r="R36" s="132"/>
      <c r="S36" s="132"/>
      <c r="T36" s="132"/>
    </row>
    <row r="37" spans="1:20" x14ac:dyDescent="0.25">
      <c r="J37" s="40"/>
    </row>
    <row r="38" spans="1:20" x14ac:dyDescent="0.25">
      <c r="J38" s="40"/>
    </row>
    <row r="39" spans="1:20" x14ac:dyDescent="0.25">
      <c r="J39" s="40"/>
    </row>
    <row r="40" spans="1:20" x14ac:dyDescent="0.25">
      <c r="J40" s="40"/>
    </row>
    <row r="41" spans="1:20" x14ac:dyDescent="0.25">
      <c r="J41" s="40"/>
    </row>
    <row r="42" spans="1:20" x14ac:dyDescent="0.25">
      <c r="J42" s="40"/>
    </row>
    <row r="43" spans="1:20" x14ac:dyDescent="0.25">
      <c r="J43" s="40"/>
    </row>
    <row r="44" spans="1:20" x14ac:dyDescent="0.25">
      <c r="J44" s="40"/>
    </row>
    <row r="45" spans="1:20" x14ac:dyDescent="0.25">
      <c r="J45" s="40"/>
    </row>
    <row r="46" spans="1:20" x14ac:dyDescent="0.25">
      <c r="J46" s="40"/>
    </row>
    <row r="47" spans="1:20" x14ac:dyDescent="0.25">
      <c r="J47" s="40"/>
    </row>
    <row r="48" spans="1:20" x14ac:dyDescent="0.25">
      <c r="J48" s="40"/>
    </row>
    <row r="49" spans="10:10" x14ac:dyDescent="0.25">
      <c r="J49" s="40"/>
    </row>
    <row r="50" spans="10:10" x14ac:dyDescent="0.25">
      <c r="J50" s="40"/>
    </row>
    <row r="51" spans="10:10" x14ac:dyDescent="0.25">
      <c r="J51" s="40"/>
    </row>
    <row r="52" spans="10:10" x14ac:dyDescent="0.25">
      <c r="J52" s="40"/>
    </row>
    <row r="53" spans="10:10" x14ac:dyDescent="0.25">
      <c r="J53" s="40"/>
    </row>
    <row r="54" spans="10:10" x14ac:dyDescent="0.25">
      <c r="J54" s="40"/>
    </row>
    <row r="55" spans="10:10" x14ac:dyDescent="0.25">
      <c r="J55" s="40"/>
    </row>
    <row r="56" spans="10:10" x14ac:dyDescent="0.25">
      <c r="J56" s="40"/>
    </row>
    <row r="57" spans="10:10" x14ac:dyDescent="0.25">
      <c r="J57" s="40"/>
    </row>
    <row r="58" spans="10:10" x14ac:dyDescent="0.25">
      <c r="J58" s="40"/>
    </row>
    <row r="59" spans="10:10" x14ac:dyDescent="0.25">
      <c r="J59" s="40"/>
    </row>
    <row r="60" spans="10:10" x14ac:dyDescent="0.25">
      <c r="J60" s="40"/>
    </row>
    <row r="61" spans="10:10" x14ac:dyDescent="0.25">
      <c r="J61" s="40"/>
    </row>
    <row r="62" spans="10:10" x14ac:dyDescent="0.25">
      <c r="J62" s="40"/>
    </row>
    <row r="63" spans="10:10" x14ac:dyDescent="0.25">
      <c r="J63" s="40"/>
    </row>
    <row r="64" spans="10:10" x14ac:dyDescent="0.25">
      <c r="J64" s="40"/>
    </row>
    <row r="65" spans="10:10" x14ac:dyDescent="0.25">
      <c r="J65" s="40"/>
    </row>
    <row r="66" spans="10:10" x14ac:dyDescent="0.25">
      <c r="J66" s="40"/>
    </row>
    <row r="67" spans="10:10" x14ac:dyDescent="0.25">
      <c r="J67" s="40"/>
    </row>
    <row r="68" spans="10:10" x14ac:dyDescent="0.25">
      <c r="J68" s="40"/>
    </row>
    <row r="69" spans="10:10" x14ac:dyDescent="0.25">
      <c r="J69" s="40"/>
    </row>
    <row r="70" spans="10:10" x14ac:dyDescent="0.25">
      <c r="J70" s="40"/>
    </row>
    <row r="71" spans="10:10" x14ac:dyDescent="0.25">
      <c r="J71" s="40"/>
    </row>
    <row r="72" spans="10:10" x14ac:dyDescent="0.25">
      <c r="J72" s="40"/>
    </row>
    <row r="73" spans="10:10" x14ac:dyDescent="0.25">
      <c r="J73" s="40"/>
    </row>
    <row r="74" spans="10:10" x14ac:dyDescent="0.25">
      <c r="J74" s="40"/>
    </row>
    <row r="75" spans="10:10" x14ac:dyDescent="0.25">
      <c r="J75" s="40"/>
    </row>
    <row r="76" spans="10:10" x14ac:dyDescent="0.25">
      <c r="J76" s="40"/>
    </row>
    <row r="77" spans="10:10" x14ac:dyDescent="0.25">
      <c r="J77" s="40"/>
    </row>
    <row r="78" spans="10:10" x14ac:dyDescent="0.25">
      <c r="J78" s="40"/>
    </row>
    <row r="79" spans="10:10" x14ac:dyDescent="0.25">
      <c r="J79" s="40"/>
    </row>
    <row r="80" spans="10:10" x14ac:dyDescent="0.25">
      <c r="J80" s="40"/>
    </row>
    <row r="81" spans="10:10" x14ac:dyDescent="0.25">
      <c r="J81" s="40"/>
    </row>
    <row r="82" spans="10:10" x14ac:dyDescent="0.25">
      <c r="J82" s="40"/>
    </row>
    <row r="83" spans="10:10" x14ac:dyDescent="0.25">
      <c r="J83" s="40"/>
    </row>
    <row r="84" spans="10:10" x14ac:dyDescent="0.25">
      <c r="J84" s="40"/>
    </row>
    <row r="85" spans="10:10" x14ac:dyDescent="0.25">
      <c r="J85" s="40"/>
    </row>
    <row r="86" spans="10:10" x14ac:dyDescent="0.25">
      <c r="J86" s="40"/>
    </row>
    <row r="87" spans="10:10" x14ac:dyDescent="0.25">
      <c r="J87" s="40"/>
    </row>
    <row r="88" spans="10:10" x14ac:dyDescent="0.25">
      <c r="J88" s="40"/>
    </row>
    <row r="89" spans="10:10" x14ac:dyDescent="0.25">
      <c r="J89" s="40"/>
    </row>
    <row r="90" spans="10:10" x14ac:dyDescent="0.25">
      <c r="J90" s="40"/>
    </row>
    <row r="91" spans="10:10" x14ac:dyDescent="0.25">
      <c r="J91" s="40"/>
    </row>
    <row r="92" spans="10:10" x14ac:dyDescent="0.25">
      <c r="J92" s="40"/>
    </row>
    <row r="93" spans="10:10" x14ac:dyDescent="0.25">
      <c r="J93" s="40"/>
    </row>
    <row r="94" spans="10:10" x14ac:dyDescent="0.25">
      <c r="J94" s="40"/>
    </row>
    <row r="95" spans="10:10" x14ac:dyDescent="0.25">
      <c r="J95" s="40"/>
    </row>
    <row r="96" spans="10:10" x14ac:dyDescent="0.25">
      <c r="J96" s="40"/>
    </row>
    <row r="97" spans="10:10" x14ac:dyDescent="0.25">
      <c r="J97" s="40"/>
    </row>
    <row r="98" spans="10:10" x14ac:dyDescent="0.25">
      <c r="J98" s="40"/>
    </row>
    <row r="99" spans="10:10" x14ac:dyDescent="0.25">
      <c r="J99" s="40"/>
    </row>
    <row r="100" spans="10:10" x14ac:dyDescent="0.25">
      <c r="J100" s="40"/>
    </row>
    <row r="101" spans="10:10" x14ac:dyDescent="0.25">
      <c r="J101" s="40"/>
    </row>
    <row r="102" spans="10:10" x14ac:dyDescent="0.25">
      <c r="J102" s="40"/>
    </row>
    <row r="103" spans="10:10" x14ac:dyDescent="0.25">
      <c r="J103" s="40"/>
    </row>
    <row r="104" spans="10:10" x14ac:dyDescent="0.25">
      <c r="J104" s="40"/>
    </row>
    <row r="105" spans="10:10" x14ac:dyDescent="0.25">
      <c r="J105" s="40"/>
    </row>
    <row r="106" spans="10:10" x14ac:dyDescent="0.25">
      <c r="J106" s="40"/>
    </row>
    <row r="107" spans="10:10" x14ac:dyDescent="0.25">
      <c r="J107" s="40"/>
    </row>
    <row r="108" spans="10:10" x14ac:dyDescent="0.25">
      <c r="J108" s="40"/>
    </row>
    <row r="109" spans="10:10" x14ac:dyDescent="0.25">
      <c r="J109" s="40"/>
    </row>
    <row r="110" spans="10:10" x14ac:dyDescent="0.25">
      <c r="J110" s="40"/>
    </row>
    <row r="111" spans="10:10" x14ac:dyDescent="0.25">
      <c r="J111" s="40"/>
    </row>
    <row r="112" spans="10:10" x14ac:dyDescent="0.25">
      <c r="J112" s="40"/>
    </row>
    <row r="113" spans="10:10" x14ac:dyDescent="0.25">
      <c r="J113" s="40"/>
    </row>
    <row r="114" spans="10:10" x14ac:dyDescent="0.25">
      <c r="J114" s="40"/>
    </row>
    <row r="115" spans="10:10" x14ac:dyDescent="0.25">
      <c r="J115" s="40"/>
    </row>
    <row r="116" spans="10:10" x14ac:dyDescent="0.25">
      <c r="J116" s="40"/>
    </row>
    <row r="117" spans="10:10" x14ac:dyDescent="0.25">
      <c r="J117" s="40"/>
    </row>
    <row r="118" spans="10:10" x14ac:dyDescent="0.25">
      <c r="J118" s="40"/>
    </row>
    <row r="119" spans="10:10" x14ac:dyDescent="0.25">
      <c r="J119" s="40"/>
    </row>
    <row r="120" spans="10:10" x14ac:dyDescent="0.25">
      <c r="J120" s="40"/>
    </row>
    <row r="121" spans="10:10" x14ac:dyDescent="0.25">
      <c r="J121" s="40"/>
    </row>
    <row r="122" spans="10:10" x14ac:dyDescent="0.25">
      <c r="J122" s="40"/>
    </row>
    <row r="123" spans="10:10" x14ac:dyDescent="0.25">
      <c r="J123" s="40"/>
    </row>
    <row r="124" spans="10:10" x14ac:dyDescent="0.25">
      <c r="J124" s="40"/>
    </row>
    <row r="125" spans="10:10" x14ac:dyDescent="0.25">
      <c r="J125" s="40"/>
    </row>
    <row r="126" spans="10:10" x14ac:dyDescent="0.25">
      <c r="J126" s="40"/>
    </row>
    <row r="127" spans="10:10" x14ac:dyDescent="0.25">
      <c r="J127" s="40"/>
    </row>
    <row r="128" spans="10:10" x14ac:dyDescent="0.25">
      <c r="J128" s="40"/>
    </row>
    <row r="129" spans="10:10" x14ac:dyDescent="0.25">
      <c r="J129" s="40"/>
    </row>
    <row r="130" spans="10:10" x14ac:dyDescent="0.25">
      <c r="J130" s="40"/>
    </row>
    <row r="131" spans="10:10" x14ac:dyDescent="0.25">
      <c r="J131" s="40"/>
    </row>
    <row r="132" spans="10:10" x14ac:dyDescent="0.25">
      <c r="J132" s="40"/>
    </row>
    <row r="133" spans="10:10" x14ac:dyDescent="0.25">
      <c r="J133" s="40"/>
    </row>
    <row r="134" spans="10:10" x14ac:dyDescent="0.25">
      <c r="J134" s="40"/>
    </row>
    <row r="135" spans="10:10" x14ac:dyDescent="0.25">
      <c r="J135" s="40"/>
    </row>
    <row r="136" spans="10:10" x14ac:dyDescent="0.25">
      <c r="J136" s="40"/>
    </row>
    <row r="137" spans="10:10" x14ac:dyDescent="0.25">
      <c r="J137" s="40"/>
    </row>
    <row r="138" spans="10:10" x14ac:dyDescent="0.25">
      <c r="J138" s="40"/>
    </row>
    <row r="139" spans="10:10" x14ac:dyDescent="0.25">
      <c r="J139" s="40"/>
    </row>
    <row r="140" spans="10:10" x14ac:dyDescent="0.25">
      <c r="J140" s="40"/>
    </row>
    <row r="141" spans="10:10" x14ac:dyDescent="0.25">
      <c r="J141" s="40"/>
    </row>
    <row r="142" spans="10:10" x14ac:dyDescent="0.25">
      <c r="J142" s="40"/>
    </row>
    <row r="143" spans="10:10" x14ac:dyDescent="0.25">
      <c r="J143" s="40"/>
    </row>
    <row r="144" spans="10:10" x14ac:dyDescent="0.25">
      <c r="J144" s="40"/>
    </row>
    <row r="145" spans="10:10" x14ac:dyDescent="0.25">
      <c r="J145" s="40"/>
    </row>
    <row r="146" spans="10:10" x14ac:dyDescent="0.25">
      <c r="J146" s="40"/>
    </row>
    <row r="147" spans="10:10" x14ac:dyDescent="0.25">
      <c r="J147" s="40"/>
    </row>
    <row r="148" spans="10:10" x14ac:dyDescent="0.25">
      <c r="J148" s="40"/>
    </row>
    <row r="149" spans="10:10" x14ac:dyDescent="0.25">
      <c r="J149" s="40"/>
    </row>
    <row r="150" spans="10:10" x14ac:dyDescent="0.25">
      <c r="J150" s="40"/>
    </row>
    <row r="151" spans="10:10" x14ac:dyDescent="0.25">
      <c r="J151" s="40"/>
    </row>
    <row r="152" spans="10:10" x14ac:dyDescent="0.25">
      <c r="J152" s="40"/>
    </row>
    <row r="153" spans="10:10" x14ac:dyDescent="0.25">
      <c r="J153" s="40"/>
    </row>
    <row r="154" spans="10:10" x14ac:dyDescent="0.25">
      <c r="J154" s="40"/>
    </row>
    <row r="155" spans="10:10" x14ac:dyDescent="0.25">
      <c r="J155" s="40"/>
    </row>
    <row r="156" spans="10:10" x14ac:dyDescent="0.25">
      <c r="J156" s="40"/>
    </row>
    <row r="157" spans="10:10" x14ac:dyDescent="0.25">
      <c r="J157" s="40"/>
    </row>
    <row r="158" spans="10:10" x14ac:dyDescent="0.25">
      <c r="J158" s="40"/>
    </row>
    <row r="159" spans="10:10" x14ac:dyDescent="0.25">
      <c r="J159" s="40"/>
    </row>
    <row r="160" spans="10:10" x14ac:dyDescent="0.25">
      <c r="J160" s="40"/>
    </row>
    <row r="161" spans="10:10" x14ac:dyDescent="0.25">
      <c r="J161" s="40"/>
    </row>
    <row r="162" spans="10:10" x14ac:dyDescent="0.25">
      <c r="J162" s="40"/>
    </row>
    <row r="163" spans="10:10" x14ac:dyDescent="0.25">
      <c r="J163" s="40"/>
    </row>
    <row r="164" spans="10:10" x14ac:dyDescent="0.25">
      <c r="J164" s="40"/>
    </row>
    <row r="165" spans="10:10" x14ac:dyDescent="0.25">
      <c r="J165" s="40"/>
    </row>
    <row r="166" spans="10:10" x14ac:dyDescent="0.25">
      <c r="J166" s="40"/>
    </row>
    <row r="167" spans="10:10" x14ac:dyDescent="0.25">
      <c r="J167" s="40"/>
    </row>
    <row r="168" spans="10:10" x14ac:dyDescent="0.25">
      <c r="J168" s="40"/>
    </row>
    <row r="169" spans="10:10" x14ac:dyDescent="0.25">
      <c r="J169" s="40"/>
    </row>
    <row r="170" spans="10:10" x14ac:dyDescent="0.25">
      <c r="J170" s="40"/>
    </row>
    <row r="171" spans="10:10" x14ac:dyDescent="0.25">
      <c r="J171" s="40"/>
    </row>
    <row r="172" spans="10:10" x14ac:dyDescent="0.25">
      <c r="J172" s="40"/>
    </row>
    <row r="173" spans="10:10" x14ac:dyDescent="0.25">
      <c r="J173" s="40"/>
    </row>
    <row r="174" spans="10:10" x14ac:dyDescent="0.25">
      <c r="J174" s="40"/>
    </row>
    <row r="175" spans="10:10" x14ac:dyDescent="0.25">
      <c r="J175" s="40"/>
    </row>
    <row r="176" spans="10:10" x14ac:dyDescent="0.25">
      <c r="J176" s="40"/>
    </row>
    <row r="177" spans="10:10" x14ac:dyDescent="0.25">
      <c r="J177" s="40"/>
    </row>
    <row r="178" spans="10:10" x14ac:dyDescent="0.25">
      <c r="J178" s="40"/>
    </row>
    <row r="179" spans="10:10" x14ac:dyDescent="0.25">
      <c r="J179" s="40"/>
    </row>
    <row r="180" spans="10:10" x14ac:dyDescent="0.25">
      <c r="J180" s="40"/>
    </row>
    <row r="181" spans="10:10" x14ac:dyDescent="0.25">
      <c r="J181" s="40"/>
    </row>
    <row r="182" spans="10:10" x14ac:dyDescent="0.25">
      <c r="J182" s="40"/>
    </row>
    <row r="183" spans="10:10" x14ac:dyDescent="0.25">
      <c r="J183" s="40"/>
    </row>
    <row r="184" spans="10:10" x14ac:dyDescent="0.25">
      <c r="J184" s="40"/>
    </row>
    <row r="185" spans="10:10" x14ac:dyDescent="0.25">
      <c r="J185" s="40"/>
    </row>
    <row r="186" spans="10:10" x14ac:dyDescent="0.25">
      <c r="J186" s="40"/>
    </row>
    <row r="187" spans="10:10" x14ac:dyDescent="0.25">
      <c r="J187" s="40"/>
    </row>
    <row r="188" spans="10:10" x14ac:dyDescent="0.25">
      <c r="J188" s="40"/>
    </row>
    <row r="189" spans="10:10" x14ac:dyDescent="0.25">
      <c r="J189" s="40"/>
    </row>
    <row r="190" spans="10:10" x14ac:dyDescent="0.25">
      <c r="J190" s="40"/>
    </row>
    <row r="191" spans="10:10" x14ac:dyDescent="0.25">
      <c r="J191" s="40"/>
    </row>
    <row r="192" spans="10:10" x14ac:dyDescent="0.25">
      <c r="J192" s="40"/>
    </row>
    <row r="193" spans="10:10" x14ac:dyDescent="0.25">
      <c r="J193" s="40"/>
    </row>
    <row r="194" spans="10:10" x14ac:dyDescent="0.25">
      <c r="J194" s="40"/>
    </row>
    <row r="195" spans="10:10" x14ac:dyDescent="0.25">
      <c r="J195" s="40"/>
    </row>
    <row r="196" spans="10:10" x14ac:dyDescent="0.25">
      <c r="J196" s="40"/>
    </row>
    <row r="197" spans="10:10" x14ac:dyDescent="0.25">
      <c r="J197" s="40"/>
    </row>
    <row r="198" spans="10:10" x14ac:dyDescent="0.25">
      <c r="J198" s="40"/>
    </row>
    <row r="199" spans="10:10" x14ac:dyDescent="0.25">
      <c r="J199" s="40"/>
    </row>
    <row r="200" spans="10:10" x14ac:dyDescent="0.25">
      <c r="J200" s="40"/>
    </row>
    <row r="201" spans="10:10" x14ac:dyDescent="0.25">
      <c r="J201" s="40"/>
    </row>
    <row r="202" spans="10:10" x14ac:dyDescent="0.25">
      <c r="J202" s="40"/>
    </row>
    <row r="203" spans="10:10" x14ac:dyDescent="0.25">
      <c r="J203" s="40"/>
    </row>
    <row r="204" spans="10:10" x14ac:dyDescent="0.25">
      <c r="J204" s="40"/>
    </row>
    <row r="205" spans="10:10" x14ac:dyDescent="0.25">
      <c r="J205" s="40"/>
    </row>
    <row r="206" spans="10:10" x14ac:dyDescent="0.25">
      <c r="J206" s="40"/>
    </row>
    <row r="207" spans="10:10" x14ac:dyDescent="0.25">
      <c r="J207" s="40"/>
    </row>
    <row r="208" spans="10:10" x14ac:dyDescent="0.25">
      <c r="J208" s="40"/>
    </row>
    <row r="209" spans="10:10" x14ac:dyDescent="0.25">
      <c r="J209" s="40"/>
    </row>
    <row r="210" spans="10:10" x14ac:dyDescent="0.25">
      <c r="J210" s="40"/>
    </row>
    <row r="211" spans="10:10" x14ac:dyDescent="0.25">
      <c r="J211" s="40"/>
    </row>
    <row r="212" spans="10:10" x14ac:dyDescent="0.25">
      <c r="J212" s="40"/>
    </row>
    <row r="213" spans="10:10" x14ac:dyDescent="0.25">
      <c r="J213" s="40"/>
    </row>
    <row r="214" spans="10:10" x14ac:dyDescent="0.25">
      <c r="J214" s="40"/>
    </row>
    <row r="215" spans="10:10" x14ac:dyDescent="0.25">
      <c r="J215" s="40"/>
    </row>
    <row r="216" spans="10:10" x14ac:dyDescent="0.25">
      <c r="J216" s="40"/>
    </row>
    <row r="217" spans="10:10" x14ac:dyDescent="0.25">
      <c r="J217" s="40"/>
    </row>
    <row r="218" spans="10:10" x14ac:dyDescent="0.25">
      <c r="J218" s="40"/>
    </row>
    <row r="219" spans="10:10" x14ac:dyDescent="0.25">
      <c r="J219" s="40"/>
    </row>
    <row r="220" spans="10:10" x14ac:dyDescent="0.25">
      <c r="J220" s="40"/>
    </row>
    <row r="221" spans="10:10" x14ac:dyDescent="0.25">
      <c r="J221" s="40"/>
    </row>
    <row r="222" spans="10:10" x14ac:dyDescent="0.25">
      <c r="J222" s="40"/>
    </row>
    <row r="223" spans="10:10" x14ac:dyDescent="0.25">
      <c r="J223" s="40"/>
    </row>
    <row r="224" spans="10:10" x14ac:dyDescent="0.25">
      <c r="J224" s="40"/>
    </row>
    <row r="225" spans="10:10" x14ac:dyDescent="0.25">
      <c r="J225" s="40"/>
    </row>
    <row r="226" spans="10:10" x14ac:dyDescent="0.25">
      <c r="J226" s="40"/>
    </row>
    <row r="227" spans="10:10" x14ac:dyDescent="0.25">
      <c r="J227" s="40"/>
    </row>
    <row r="228" spans="10:10" x14ac:dyDescent="0.25">
      <c r="J228" s="40"/>
    </row>
    <row r="229" spans="10:10" x14ac:dyDescent="0.25">
      <c r="J229" s="40"/>
    </row>
    <row r="230" spans="10:10" x14ac:dyDescent="0.25">
      <c r="J230" s="40"/>
    </row>
    <row r="231" spans="10:10" x14ac:dyDescent="0.25">
      <c r="J231" s="40"/>
    </row>
    <row r="232" spans="10:10" x14ac:dyDescent="0.25">
      <c r="J232" s="40"/>
    </row>
    <row r="233" spans="10:10" x14ac:dyDescent="0.25">
      <c r="J233" s="40"/>
    </row>
    <row r="234" spans="10:10" x14ac:dyDescent="0.25">
      <c r="J234" s="40"/>
    </row>
    <row r="235" spans="10:10" x14ac:dyDescent="0.25">
      <c r="J235" s="40"/>
    </row>
    <row r="236" spans="10:10" x14ac:dyDescent="0.25">
      <c r="J236" s="40"/>
    </row>
    <row r="237" spans="10:10" x14ac:dyDescent="0.25">
      <c r="J237" s="40"/>
    </row>
    <row r="238" spans="10:10" x14ac:dyDescent="0.25">
      <c r="J238" s="40"/>
    </row>
    <row r="239" spans="10:10" x14ac:dyDescent="0.25">
      <c r="J239" s="40"/>
    </row>
    <row r="240" spans="10:10" x14ac:dyDescent="0.25">
      <c r="J240" s="40"/>
    </row>
    <row r="241" spans="10:10" x14ac:dyDescent="0.25">
      <c r="J241" s="40"/>
    </row>
    <row r="242" spans="10:10" x14ac:dyDescent="0.25">
      <c r="J242" s="40"/>
    </row>
    <row r="243" spans="10:10" x14ac:dyDescent="0.25">
      <c r="J243" s="40"/>
    </row>
    <row r="244" spans="10:10" x14ac:dyDescent="0.25">
      <c r="J244" s="40"/>
    </row>
    <row r="245" spans="10:10" x14ac:dyDescent="0.25">
      <c r="J245" s="40"/>
    </row>
    <row r="246" spans="10:10" x14ac:dyDescent="0.25">
      <c r="J246" s="40"/>
    </row>
    <row r="247" spans="10:10" x14ac:dyDescent="0.25">
      <c r="J247" s="40"/>
    </row>
    <row r="248" spans="10:10" x14ac:dyDescent="0.25">
      <c r="J248" s="40"/>
    </row>
    <row r="249" spans="10:10" x14ac:dyDescent="0.25">
      <c r="J249" s="40"/>
    </row>
    <row r="250" spans="10:10" x14ac:dyDescent="0.25">
      <c r="J250" s="40"/>
    </row>
    <row r="251" spans="10:10" x14ac:dyDescent="0.25">
      <c r="J251" s="40"/>
    </row>
    <row r="252" spans="10:10" x14ac:dyDescent="0.25">
      <c r="J252" s="40"/>
    </row>
    <row r="253" spans="10:10" x14ac:dyDescent="0.25">
      <c r="J253" s="40"/>
    </row>
    <row r="254" spans="10:10" x14ac:dyDescent="0.25">
      <c r="J254" s="40"/>
    </row>
    <row r="255" spans="10:10" x14ac:dyDescent="0.25">
      <c r="J255" s="40"/>
    </row>
    <row r="256" spans="10:10" x14ac:dyDescent="0.25">
      <c r="J256" s="40"/>
    </row>
    <row r="257" spans="10:10" x14ac:dyDescent="0.25">
      <c r="J257" s="40"/>
    </row>
    <row r="258" spans="10:10" x14ac:dyDescent="0.25">
      <c r="J258" s="40"/>
    </row>
    <row r="259" spans="10:10" x14ac:dyDescent="0.25">
      <c r="J259" s="40"/>
    </row>
    <row r="260" spans="10:10" x14ac:dyDescent="0.25">
      <c r="J260" s="40"/>
    </row>
    <row r="261" spans="10:10" x14ac:dyDescent="0.25">
      <c r="J261" s="40"/>
    </row>
    <row r="262" spans="10:10" x14ac:dyDescent="0.25">
      <c r="J262" s="40"/>
    </row>
    <row r="263" spans="10:10" x14ac:dyDescent="0.25">
      <c r="J263" s="40"/>
    </row>
    <row r="264" spans="10:10" x14ac:dyDescent="0.25">
      <c r="J264" s="40"/>
    </row>
    <row r="265" spans="10:10" x14ac:dyDescent="0.25">
      <c r="J265" s="40"/>
    </row>
    <row r="266" spans="10:10" x14ac:dyDescent="0.25">
      <c r="J266" s="40"/>
    </row>
    <row r="267" spans="10:10" x14ac:dyDescent="0.25">
      <c r="J267" s="40"/>
    </row>
    <row r="268" spans="10:10" x14ac:dyDescent="0.25">
      <c r="J268" s="40"/>
    </row>
    <row r="269" spans="10:10" x14ac:dyDescent="0.25">
      <c r="J269" s="40"/>
    </row>
    <row r="270" spans="10:10" x14ac:dyDescent="0.25">
      <c r="J270" s="40"/>
    </row>
    <row r="271" spans="10:10" x14ac:dyDescent="0.25">
      <c r="J271" s="40"/>
    </row>
    <row r="272" spans="10:10" x14ac:dyDescent="0.25">
      <c r="J272" s="40"/>
    </row>
    <row r="273" spans="10:10" x14ac:dyDescent="0.25">
      <c r="J273" s="40"/>
    </row>
    <row r="274" spans="10:10" x14ac:dyDescent="0.25">
      <c r="J274" s="40"/>
    </row>
    <row r="275" spans="10:10" x14ac:dyDescent="0.25">
      <c r="J275" s="40"/>
    </row>
    <row r="276" spans="10:10" x14ac:dyDescent="0.25">
      <c r="J276" s="40"/>
    </row>
    <row r="277" spans="10:10" x14ac:dyDescent="0.25">
      <c r="J277" s="40"/>
    </row>
    <row r="278" spans="10:10" x14ac:dyDescent="0.25">
      <c r="J278" s="40"/>
    </row>
    <row r="279" spans="10:10" x14ac:dyDescent="0.25">
      <c r="J279" s="40"/>
    </row>
    <row r="280" spans="10:10" x14ac:dyDescent="0.25">
      <c r="J280" s="40"/>
    </row>
    <row r="281" spans="10:10" x14ac:dyDescent="0.25">
      <c r="J281" s="40"/>
    </row>
    <row r="282" spans="10:10" x14ac:dyDescent="0.25">
      <c r="J282" s="40"/>
    </row>
    <row r="283" spans="10:10" x14ac:dyDescent="0.25">
      <c r="J283" s="40"/>
    </row>
    <row r="284" spans="10:10" x14ac:dyDescent="0.25">
      <c r="J284" s="40"/>
    </row>
    <row r="285" spans="10:10" x14ac:dyDescent="0.25">
      <c r="J285" s="40"/>
    </row>
    <row r="286" spans="10:10" x14ac:dyDescent="0.25">
      <c r="J286" s="40"/>
    </row>
    <row r="287" spans="10:10" x14ac:dyDescent="0.25">
      <c r="J287" s="40"/>
    </row>
    <row r="288" spans="10:10" x14ac:dyDescent="0.25">
      <c r="J288" s="40"/>
    </row>
    <row r="289" spans="10:10" x14ac:dyDescent="0.25">
      <c r="J289" s="40"/>
    </row>
    <row r="290" spans="10:10" x14ac:dyDescent="0.25">
      <c r="J290" s="40"/>
    </row>
    <row r="291" spans="10:10" x14ac:dyDescent="0.25">
      <c r="J291" s="40"/>
    </row>
    <row r="292" spans="10:10" x14ac:dyDescent="0.25">
      <c r="J292" s="40"/>
    </row>
    <row r="293" spans="10:10" x14ac:dyDescent="0.25">
      <c r="J293" s="40"/>
    </row>
    <row r="294" spans="10:10" x14ac:dyDescent="0.25">
      <c r="J294" s="40"/>
    </row>
    <row r="295" spans="10:10" x14ac:dyDescent="0.25">
      <c r="J295" s="40"/>
    </row>
    <row r="296" spans="10:10" x14ac:dyDescent="0.25">
      <c r="J296" s="40"/>
    </row>
    <row r="297" spans="10:10" x14ac:dyDescent="0.25">
      <c r="J297" s="40"/>
    </row>
    <row r="298" spans="10:10" x14ac:dyDescent="0.25">
      <c r="J298" s="40"/>
    </row>
    <row r="299" spans="10:10" x14ac:dyDescent="0.25">
      <c r="J299" s="40"/>
    </row>
    <row r="300" spans="10:10" x14ac:dyDescent="0.25">
      <c r="J300" s="40"/>
    </row>
    <row r="301" spans="10:10" x14ac:dyDescent="0.25">
      <c r="J301" s="40"/>
    </row>
    <row r="302" spans="10:10" x14ac:dyDescent="0.25">
      <c r="J302" s="40"/>
    </row>
    <row r="303" spans="10:10" x14ac:dyDescent="0.25">
      <c r="J303" s="40"/>
    </row>
    <row r="304" spans="10:10" x14ac:dyDescent="0.25">
      <c r="J304" s="40"/>
    </row>
    <row r="305" spans="10:10" x14ac:dyDescent="0.25">
      <c r="J305" s="40"/>
    </row>
    <row r="306" spans="10:10" x14ac:dyDescent="0.25">
      <c r="J306" s="40"/>
    </row>
    <row r="307" spans="10:10" x14ac:dyDescent="0.25">
      <c r="J307" s="40"/>
    </row>
    <row r="308" spans="10:10" x14ac:dyDescent="0.25">
      <c r="J308" s="40"/>
    </row>
    <row r="309" spans="10:10" x14ac:dyDescent="0.25">
      <c r="J309" s="40"/>
    </row>
    <row r="310" spans="10:10" x14ac:dyDescent="0.25">
      <c r="J310" s="40"/>
    </row>
    <row r="311" spans="10:10" x14ac:dyDescent="0.25">
      <c r="J311" s="40"/>
    </row>
    <row r="312" spans="10:10" x14ac:dyDescent="0.25">
      <c r="J312" s="40"/>
    </row>
    <row r="313" spans="10:10" x14ac:dyDescent="0.25">
      <c r="J313" s="40"/>
    </row>
    <row r="314" spans="10:10" x14ac:dyDescent="0.25">
      <c r="J314" s="40"/>
    </row>
    <row r="315" spans="10:10" x14ac:dyDescent="0.25">
      <c r="J315" s="40"/>
    </row>
    <row r="316" spans="10:10" x14ac:dyDescent="0.25">
      <c r="J316" s="40"/>
    </row>
    <row r="317" spans="10:10" x14ac:dyDescent="0.25">
      <c r="J317" s="40"/>
    </row>
    <row r="318" spans="10:10" x14ac:dyDescent="0.25">
      <c r="J318" s="40"/>
    </row>
    <row r="319" spans="10:10" x14ac:dyDescent="0.25">
      <c r="J319" s="40"/>
    </row>
    <row r="320" spans="10:10" x14ac:dyDescent="0.25">
      <c r="J320" s="40"/>
    </row>
    <row r="321" spans="10:10" x14ac:dyDescent="0.25">
      <c r="J321" s="40"/>
    </row>
    <row r="322" spans="10:10" x14ac:dyDescent="0.25">
      <c r="J322" s="40"/>
    </row>
    <row r="323" spans="10:10" x14ac:dyDescent="0.25">
      <c r="J323" s="40"/>
    </row>
    <row r="324" spans="10:10" x14ac:dyDescent="0.25">
      <c r="J324" s="40"/>
    </row>
    <row r="325" spans="10:10" x14ac:dyDescent="0.25">
      <c r="J325" s="40"/>
    </row>
    <row r="326" spans="10:10" x14ac:dyDescent="0.25">
      <c r="J326" s="40"/>
    </row>
    <row r="327" spans="10:10" x14ac:dyDescent="0.25">
      <c r="J327" s="40"/>
    </row>
    <row r="328" spans="10:10" x14ac:dyDescent="0.25">
      <c r="J328" s="40"/>
    </row>
    <row r="329" spans="10:10" x14ac:dyDescent="0.25">
      <c r="J329" s="40"/>
    </row>
    <row r="330" spans="10:10" x14ac:dyDescent="0.25">
      <c r="J330" s="40"/>
    </row>
    <row r="331" spans="10:10" x14ac:dyDescent="0.25">
      <c r="J331" s="40"/>
    </row>
    <row r="332" spans="10:10" x14ac:dyDescent="0.25">
      <c r="J332" s="40"/>
    </row>
    <row r="333" spans="10:10" x14ac:dyDescent="0.25">
      <c r="J333" s="40"/>
    </row>
    <row r="334" spans="10:10" x14ac:dyDescent="0.25">
      <c r="J334" s="40"/>
    </row>
    <row r="335" spans="10:10" x14ac:dyDescent="0.25">
      <c r="J335" s="40"/>
    </row>
    <row r="336" spans="10:10" x14ac:dyDescent="0.25">
      <c r="J336" s="40"/>
    </row>
    <row r="337" spans="10:10" x14ac:dyDescent="0.25">
      <c r="J337" s="40"/>
    </row>
    <row r="338" spans="10:10" x14ac:dyDescent="0.25">
      <c r="J338" s="40"/>
    </row>
    <row r="339" spans="10:10" x14ac:dyDescent="0.25">
      <c r="J339" s="40"/>
    </row>
    <row r="340" spans="10:10" x14ac:dyDescent="0.25">
      <c r="J340" s="40"/>
    </row>
    <row r="341" spans="10:10" x14ac:dyDescent="0.25">
      <c r="J341" s="40"/>
    </row>
    <row r="342" spans="10:10" x14ac:dyDescent="0.25">
      <c r="J342" s="40"/>
    </row>
    <row r="343" spans="10:10" x14ac:dyDescent="0.25">
      <c r="J343" s="40"/>
    </row>
    <row r="344" spans="10:10" x14ac:dyDescent="0.25">
      <c r="J344" s="40"/>
    </row>
    <row r="345" spans="10:10" x14ac:dyDescent="0.25">
      <c r="J345" s="40"/>
    </row>
    <row r="346" spans="10:10" x14ac:dyDescent="0.25">
      <c r="J346" s="40"/>
    </row>
    <row r="347" spans="10:10" x14ac:dyDescent="0.25">
      <c r="J347" s="40"/>
    </row>
    <row r="348" spans="10:10" x14ac:dyDescent="0.25">
      <c r="J348" s="40"/>
    </row>
    <row r="349" spans="10:10" x14ac:dyDescent="0.25">
      <c r="J349" s="40"/>
    </row>
    <row r="350" spans="10:10" x14ac:dyDescent="0.25">
      <c r="J350" s="40"/>
    </row>
    <row r="351" spans="10:10" x14ac:dyDescent="0.25">
      <c r="J351" s="40"/>
    </row>
    <row r="352" spans="10:10" x14ac:dyDescent="0.25">
      <c r="J352" s="40"/>
    </row>
    <row r="353" spans="10:10" x14ac:dyDescent="0.25">
      <c r="J353" s="40"/>
    </row>
    <row r="354" spans="10:10" x14ac:dyDescent="0.25">
      <c r="J354" s="40"/>
    </row>
    <row r="355" spans="10:10" x14ac:dyDescent="0.25">
      <c r="J355" s="40"/>
    </row>
    <row r="356" spans="10:10" x14ac:dyDescent="0.25">
      <c r="J356" s="40"/>
    </row>
    <row r="357" spans="10:10" x14ac:dyDescent="0.25">
      <c r="J357" s="40"/>
    </row>
    <row r="358" spans="10:10" x14ac:dyDescent="0.25">
      <c r="J358" s="40"/>
    </row>
    <row r="359" spans="10:10" x14ac:dyDescent="0.25">
      <c r="J359" s="40"/>
    </row>
    <row r="360" spans="10:10" x14ac:dyDescent="0.25">
      <c r="J360" s="40"/>
    </row>
  </sheetData>
  <sortState ref="B17:J31">
    <sortCondition ref="B31"/>
  </sortState>
  <mergeCells count="21">
    <mergeCell ref="Q36:T36"/>
    <mergeCell ref="H36:J36"/>
    <mergeCell ref="A4:J4"/>
    <mergeCell ref="A7:J7"/>
    <mergeCell ref="A15:B15"/>
    <mergeCell ref="E9:E12"/>
    <mergeCell ref="F9:F12"/>
    <mergeCell ref="G9:G12"/>
    <mergeCell ref="H9:H12"/>
    <mergeCell ref="I9:I12"/>
    <mergeCell ref="D8:J8"/>
    <mergeCell ref="A36:C36"/>
    <mergeCell ref="A3:J3"/>
    <mergeCell ref="A2:J2"/>
    <mergeCell ref="J9:J12"/>
    <mergeCell ref="C8:C12"/>
    <mergeCell ref="A8:A13"/>
    <mergeCell ref="B8:B13"/>
    <mergeCell ref="D9:D12"/>
    <mergeCell ref="A5:J5"/>
    <mergeCell ref="A6:J6"/>
  </mergeCells>
  <phoneticPr fontId="0" type="noConversion"/>
  <printOptions horizontalCentered="1"/>
  <pageMargins left="0.31496062992125984" right="0.70866141732283472" top="0.59055118110236227" bottom="0.19685039370078741" header="0.31496062992125984" footer="0.31496062992125984"/>
  <pageSetup paperSize="9" scale="38" fitToHeight="0" orientation="landscape" useFirstPageNumber="1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Приложение 1</vt:lpstr>
      <vt:lpstr>Приложение 2</vt:lpstr>
      <vt:lpstr>Приложение 3</vt:lpstr>
      <vt:lpstr>'Приложение 1'!Заголовки_для_печати</vt:lpstr>
      <vt:lpstr>'Приложение 2'!Заголовки_для_печати</vt:lpstr>
      <vt:lpstr>'Приложение 3'!Заголовки_для_печати</vt:lpstr>
      <vt:lpstr>'Приложение 1'!Область_печати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Маргарита Александровна</dc:creator>
  <cp:lastModifiedBy>comp</cp:lastModifiedBy>
  <cp:lastPrinted>2019-09-11T10:08:33Z</cp:lastPrinted>
  <dcterms:created xsi:type="dcterms:W3CDTF">2015-09-15T12:46:00Z</dcterms:created>
  <dcterms:modified xsi:type="dcterms:W3CDTF">2019-09-11T10:14:31Z</dcterms:modified>
</cp:coreProperties>
</file>